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<sst xmlns="http://schemas.openxmlformats.org/spreadsheetml/2006/main" count="397" uniqueCount="345">
  <si>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</si>
  <si>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</si>
  <si>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</si>
  <si>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</si>
  <si>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</si>
  <si>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</si>
  <si>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</si>
  <si>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</si>
  <si>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</si>
  <si>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</si>
  <si>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</si>
  <si>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</si>
  <si>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</si>
  <si>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</si>
  <si>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</si>
  <si>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</si>
  <si>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</si>
  <si>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</si>
  <si>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</si>
  <si>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</si>
  <si>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</si>
  <si>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</si>
  <si>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</si>
  <si>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</si>
  <si>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</si>
  <si>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</si>
  <si>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</si>
  <si>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</si>
  <si>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</si>
  <si>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</si>
  <si>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</si>
  <si>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</si>
  <si>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</si>
  <si>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</si>
  <si>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</si>
  <si>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</si>
  <si>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</si>
  <si>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</si>
  <si>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</si>
  <si>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</si>
  <si>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</si>
  <si>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</si>
  <si>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</si>
  <si>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</si>
  <si>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</si>
  <si>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</si>
  <si>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</si>
  <si>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</si>
  <si>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</si>
  <si>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</si>
  <si>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</si>
  <si>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</si>
  <si>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</si>
  <si>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</si>
  <si>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</si>
  <si>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</si>
  <si>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</si>
  <si>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</si>
  <si>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</si>
  <si>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</si>
  <si>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</si>
  <si>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</si>
  <si>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</si>
  <si>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</si>
  <si>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</si>
  <si>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</si>
  <si>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</si>
  <si>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</si>
  <si>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</si>
  <si>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</si>
  <si>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</si>
  <si>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</si>
  <si>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</si>
  <si>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</si>
  <si>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</si>
  <si>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</si>
  <si>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</si>
  <si>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</si>
  <si>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</si>
  <si>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</si>
  <si>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</si>
  <si>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</si>
  <si>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</si>
  <si>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</si>
  <si>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</si>
  <si>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</si>
  <si>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</si>
  <si>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</si>
  <si>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</si>
  <si>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</si>
  <si>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</si>
  <si>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</si>
  <si>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</si>
  <si>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</si>
  <si>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</si>
  <si>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</si>
  <si>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</si>
  <si>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</si>
  <si>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</si>
  <si>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</si>
  <si>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</si>
  <si>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</si>
  <si>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</si>
  <si>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</si>
  <si>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</si>
  <si>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</si>
  <si>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</si>
  <si>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</si>
  <si>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</si>
  <si>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</si>
  <si>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</si>
  <si>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</si>
  <si>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</si>
  <si>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</si>
  <si>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</si>
  <si>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</si>
  <si>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</si>
  <si>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</si>
  <si>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</si>
  <si>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</si>
  <si>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</si>
  <si>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</si>
  <si>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</si>
  <si>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</si>
  <si>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</si>
  <si>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</si>
  <si>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</si>
  <si>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</si>
  <si>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</si>
  <si>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</si>
  <si>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</si>
  <si>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</si>
  <si>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</si>
  <si>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</si>
  <si>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</si>
  <si>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</si>
  <si>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</si>
  <si>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</si>
  <si>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</si>
  <si>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</si>
  <si>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</si>
  <si>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</si>
  <si>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</si>
  <si>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</si>
  <si>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</si>
  <si>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</si>
  <si>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</si>
  <si>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</si>
  <si>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</si>
  <si>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</si>
  <si>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</si>
  <si>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</si>
  <si>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</si>
  <si>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</si>
  <si>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</si>
  <si>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</si>
  <si>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</si>
  <si>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</si>
  <si>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</si>
  <si>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</si>
  <si>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</si>
  <si>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</si>
  <si>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</si>
  <si>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</si>
  <si>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</si>
  <si>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</si>
  <si>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</si>
  <si>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</si>
  <si>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</si>
  <si>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</si>
  <si>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</si>
  <si>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</si>
  <si>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</si>
  <si>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</si>
  <si>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</si>
  <si>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</si>
  <si>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</si>
  <si>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</si>
  <si>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</si>
  <si>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</si>
  <si>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</si>
  <si>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</si>
  <si>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</si>
  <si>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</si>
  <si>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</si>
  <si>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</si>
  <si>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</si>
  <si>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</si>
  <si>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</si>
  <si>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</si>
  <si>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</si>
  <si>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</si>
  <si>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</si>
  <si>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</si>
  <si>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</si>
  <si>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</si>
  <si>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</si>
  <si>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</si>
  <si>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</si>
  <si>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</si>
  <si>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</si>
  <si>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</si>
  <si>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</si>
  <si>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</si>
  <si>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</si>
  <si>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</si>
  <si>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</si>
  <si>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</si>
  <si>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</si>
  <si>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</si>
  <si>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</si>
  <si>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</si>
  <si>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</si>
  <si>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</si>
  <si>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</si>
  <si>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</si>
  <si>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</si>
  <si>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</si>
  <si>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</si>
  <si>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</si>
  <si>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</si>
  <si>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</si>
  <si>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</si>
  <si>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</si>
  <si>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</si>
  <si>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</si>
  <si>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</si>
  <si>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</si>
  <si>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</si>
  <si>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</si>
  <si>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</si>
  <si>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</si>
  <si>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</si>
  <si>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</si>
  <si>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</si>
  <si>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</si>
  <si>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</si>
  <si>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</si>
  <si>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</si>
  <si>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</si>
  <si>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</si>
  <si>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</si>
  <si>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</si>
  <si>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</si>
  <si>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</si>
  <si>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</si>
  <si>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</si>
  <si>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</si>
  <si>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</si>
  <si>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</si>
  <si>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</si>
  <si>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</si>
  <si>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</si>
  <si>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</si>
  <si>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</si>
  <si>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</si>
  <si>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</si>
  <si>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</si>
  <si>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</si>
  <si>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</si>
  <si>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</si>
  <si>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</si>
  <si>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</si>
  <si>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</si>
  <si>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</si>
  <si>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</si>
  <si>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</si>
  <si>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</si>
  <si>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</si>
  <si>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</si>
  <si>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</si>
  <si>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</si>
  <si>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</si>
  <si>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</si>
  <si>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</si>
  <si>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</si>
  <si>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</si>
  <si>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</si>
  <si>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</si>
  <si>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</si>
  <si>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</si>
  <si>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</si>
  <si>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</si>
  <si>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</si>
  <si>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</si>
  <si>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</si>
  <si>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</si>
  <si>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</si>
  <si>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</si>
  <si>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</si>
  <si>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</si>
  <si>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</si>
  <si>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</si>
  <si>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</si>
  <si>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</si>
  <si>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</si>
  <si>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</si>
  <si>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</si>
  <si>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</si>
  <si>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</si>
  <si>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</si>
  <si>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</si>
  <si>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</si>
  <si>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</si>
  <si>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</si>
  <si>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</si>
  <si>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</si>
  <si>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</si>
  <si>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</si>
  <si>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</si>
  <si>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</si>
  <si>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</si>
  <si>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</si>
  <si>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</si>
  <si>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</si>
  <si>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</si>
  <si>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</si>
  <si>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</si>
  <si>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</si>
  <si>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</si>
  <si>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3557049</t>
  </si>
  <si>
    <t>080004306</t>
  </si>
  <si>
    <t>28921978587</t>
  </si>
  <si>
    <t>Zagreb</t>
  </si>
  <si>
    <t>Ulica grada Vukovara 37</t>
  </si>
  <si>
    <t>www.hep.hr</t>
  </si>
  <si>
    <t>Grad Zagreb</t>
  </si>
  <si>
    <t>HRVATSKA ELEKTROPRIVREDA d.d.</t>
  </si>
  <si>
    <t>Tomislav Šerić</t>
  </si>
  <si>
    <t xml:space="preserve">Obveznik: </t>
  </si>
  <si>
    <t>u razdoblju  do</t>
  </si>
  <si>
    <t>NE</t>
  </si>
  <si>
    <t>3513</t>
  </si>
  <si>
    <t>Marija Vlah</t>
  </si>
  <si>
    <t>016321433</t>
  </si>
  <si>
    <t>016322204</t>
  </si>
  <si>
    <t>marija.vlah@hep.hr</t>
  </si>
  <si>
    <t>30.06.2014.</t>
  </si>
  <si>
    <t>stanje na dan 30.06.2014.</t>
  </si>
  <si>
    <t>Obveznik: HEP d.d.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</si>
  <si>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                           - u 000 kn -</t>
  </si>
  <si>
    <t>Obveznik: HEP d.d.                                                                                                                          - u 000 kn -</t>
  </si>
  <si>
    <t>- u 000 kn -</t>
  </si>
  <si>
    <t>u razdoblju 01.01.2014. do 30.06.2014.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</si>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</sst>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1" fillId="0" borderId="29" xfId="0" applyNumberFormat="1" applyFont="1" applyFill="1" applyBorder="1" applyAlignment="1">
      <alignment horizontal="right" vertical="top" wrapText="1"/>
    </xf>
    <xf numFmtId="0" fontId="3" fillId="0" borderId="27" xfId="57" applyFont="1" applyBorder="1" applyAlignment="1">
      <alignment horizontal="left"/>
      <protection/>
    </xf>
    <xf numFmtId="0" fontId="3" fillId="0" borderId="27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2" fillId="33" borderId="16" xfId="57" applyFont="1" applyFill="1" applyBorder="1" applyAlignment="1" applyProtection="1">
      <alignment horizontal="lef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49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8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49" fontId="2" fillId="35" borderId="30" xfId="57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vertical="center" wrapText="1"/>
    </xf>
    <xf numFmtId="0" fontId="2" fillId="35" borderId="30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>
      <alignment horizontal="left"/>
      <protection/>
    </xf>
    <xf numFmtId="0" fontId="3" fillId="0" borderId="32" xfId="57" applyFont="1" applyBorder="1" applyAlignment="1">
      <alignment horizontal="left"/>
      <protection/>
    </xf>
    <xf numFmtId="0" fontId="2" fillId="35" borderId="30" xfId="57" applyFont="1" applyFill="1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13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35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35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/>
      <protection/>
    </xf>
    <xf numFmtId="0" fontId="3" fillId="0" borderId="28" xfId="57" applyFont="1" applyBorder="1" applyAlignment="1">
      <alignment horizontal="left"/>
      <protection/>
    </xf>
    <xf numFmtId="0" fontId="2" fillId="35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Border="1" applyAlignment="1">
      <alignment horizontal="center"/>
      <protection/>
    </xf>
    <xf numFmtId="0" fontId="3" fillId="0" borderId="28" xfId="57" applyFont="1" applyBorder="1" applyAlignment="1">
      <alignment horizontal="center"/>
      <protection/>
    </xf>
    <xf numFmtId="49" fontId="2" fillId="35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22" xfId="57" applyFont="1" applyBorder="1" applyAlignment="1">
      <alignment/>
      <protection/>
    </xf>
    <xf numFmtId="0" fontId="2" fillId="0" borderId="27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5" borderId="31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6" fillId="36" borderId="30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ija.vlah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246</v>
      </c>
      <c r="B1" s="174"/>
      <c r="C1" s="174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21" t="s">
        <v>247</v>
      </c>
      <c r="B2" s="122"/>
      <c r="C2" s="122"/>
      <c r="D2" s="123"/>
      <c r="E2" s="103">
        <v>41640</v>
      </c>
      <c r="F2" s="12"/>
      <c r="G2" s="13" t="s">
        <v>248</v>
      </c>
      <c r="H2" s="103" t="s">
        <v>337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24" t="s">
        <v>314</v>
      </c>
      <c r="B4" s="125"/>
      <c r="C4" s="125"/>
      <c r="D4" s="125"/>
      <c r="E4" s="125"/>
      <c r="F4" s="125"/>
      <c r="G4" s="125"/>
      <c r="H4" s="125"/>
      <c r="I4" s="126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27" t="s">
        <v>249</v>
      </c>
      <c r="B6" s="128"/>
      <c r="C6" s="129" t="s">
        <v>320</v>
      </c>
      <c r="D6" s="130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31" t="s">
        <v>250</v>
      </c>
      <c r="B8" s="132"/>
      <c r="C8" s="129" t="s">
        <v>321</v>
      </c>
      <c r="D8" s="130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45" t="s">
        <v>251</v>
      </c>
      <c r="B10" s="146"/>
      <c r="C10" s="129" t="s">
        <v>322</v>
      </c>
      <c r="D10" s="130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27" t="s">
        <v>252</v>
      </c>
      <c r="B12" s="128"/>
      <c r="C12" s="118" t="s">
        <v>327</v>
      </c>
      <c r="D12" s="119"/>
      <c r="E12" s="119"/>
      <c r="F12" s="119"/>
      <c r="G12" s="119"/>
      <c r="H12" s="119"/>
      <c r="I12" s="120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27" t="s">
        <v>253</v>
      </c>
      <c r="B14" s="128"/>
      <c r="C14" s="154">
        <v>10000</v>
      </c>
      <c r="D14" s="155"/>
      <c r="E14" s="16"/>
      <c r="F14" s="118" t="s">
        <v>323</v>
      </c>
      <c r="G14" s="119"/>
      <c r="H14" s="119"/>
      <c r="I14" s="120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27" t="s">
        <v>254</v>
      </c>
      <c r="B16" s="128"/>
      <c r="C16" s="118" t="s">
        <v>324</v>
      </c>
      <c r="D16" s="119"/>
      <c r="E16" s="119"/>
      <c r="F16" s="119"/>
      <c r="G16" s="119"/>
      <c r="H16" s="119"/>
      <c r="I16" s="120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27" t="s">
        <v>255</v>
      </c>
      <c r="B18" s="128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27" t="s">
        <v>256</v>
      </c>
      <c r="B20" s="128"/>
      <c r="C20" s="156" t="s">
        <v>325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27" t="s">
        <v>257</v>
      </c>
      <c r="B22" s="128"/>
      <c r="C22" s="104">
        <v>133</v>
      </c>
      <c r="D22" s="118" t="s">
        <v>323</v>
      </c>
      <c r="E22" s="151"/>
      <c r="F22" s="152"/>
      <c r="G22" s="127"/>
      <c r="H22" s="153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27" t="s">
        <v>258</v>
      </c>
      <c r="B24" s="128"/>
      <c r="C24" s="104">
        <v>21</v>
      </c>
      <c r="D24" s="118" t="s">
        <v>326</v>
      </c>
      <c r="E24" s="151"/>
      <c r="F24" s="151"/>
      <c r="G24" s="152"/>
      <c r="H24" s="44" t="s">
        <v>259</v>
      </c>
      <c r="I24" s="105">
        <v>467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315</v>
      </c>
      <c r="I25" s="88"/>
      <c r="J25" s="10"/>
      <c r="K25" s="10"/>
      <c r="L25" s="10"/>
    </row>
    <row r="26" spans="1:12" ht="12.75">
      <c r="A26" s="127" t="s">
        <v>260</v>
      </c>
      <c r="B26" s="128"/>
      <c r="C26" s="106" t="s">
        <v>331</v>
      </c>
      <c r="D26" s="24"/>
      <c r="E26" s="28"/>
      <c r="F26" s="23"/>
      <c r="G26" s="176" t="s">
        <v>261</v>
      </c>
      <c r="H26" s="128"/>
      <c r="I26" s="107" t="s">
        <v>332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7" t="s">
        <v>262</v>
      </c>
      <c r="B28" s="178"/>
      <c r="C28" s="179"/>
      <c r="D28" s="179"/>
      <c r="E28" s="133" t="s">
        <v>263</v>
      </c>
      <c r="F28" s="134"/>
      <c r="G28" s="134"/>
      <c r="H28" s="135" t="s">
        <v>264</v>
      </c>
      <c r="I28" s="136"/>
      <c r="J28" s="10"/>
      <c r="K28" s="10"/>
      <c r="L28" s="10"/>
    </row>
    <row r="29" spans="1:12" ht="12.75">
      <c r="A29" s="90"/>
      <c r="B29" s="28"/>
      <c r="C29" s="2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65"/>
      <c r="B30" s="166"/>
      <c r="C30" s="166"/>
      <c r="D30" s="167"/>
      <c r="E30" s="168"/>
      <c r="F30" s="169"/>
      <c r="G30" s="170"/>
      <c r="H30" s="171"/>
      <c r="I30" s="172"/>
      <c r="J30" s="10"/>
      <c r="K30" s="10"/>
      <c r="L30" s="10"/>
    </row>
    <row r="31" spans="1:12" ht="12.75">
      <c r="A31" s="139"/>
      <c r="B31" s="140"/>
      <c r="C31" s="140"/>
      <c r="D31" s="141"/>
      <c r="E31" s="142"/>
      <c r="F31" s="143"/>
      <c r="G31" s="144"/>
      <c r="H31" s="180"/>
      <c r="I31" s="138"/>
      <c r="J31" s="10"/>
      <c r="K31" s="10"/>
      <c r="L31" s="10"/>
    </row>
    <row r="32" spans="1:12" ht="12.75">
      <c r="A32" s="139"/>
      <c r="B32" s="140"/>
      <c r="C32" s="140"/>
      <c r="D32" s="141"/>
      <c r="E32" s="142"/>
      <c r="F32" s="143"/>
      <c r="G32" s="144"/>
      <c r="H32" s="137"/>
      <c r="I32" s="138"/>
      <c r="J32" s="10"/>
      <c r="K32" s="10"/>
      <c r="L32" s="10"/>
    </row>
    <row r="33" spans="1:12" ht="12.75">
      <c r="A33" s="139"/>
      <c r="B33" s="140"/>
      <c r="C33" s="140"/>
      <c r="D33" s="141"/>
      <c r="E33" s="142"/>
      <c r="F33" s="143"/>
      <c r="G33" s="144"/>
      <c r="H33" s="137"/>
      <c r="I33" s="138"/>
      <c r="J33" s="10"/>
      <c r="K33" s="10"/>
      <c r="L33" s="10"/>
    </row>
    <row r="34" spans="1:12" ht="12.75">
      <c r="A34" s="112"/>
      <c r="B34" s="111"/>
      <c r="C34" s="109"/>
      <c r="D34" s="109"/>
      <c r="E34" s="113"/>
      <c r="F34" s="110"/>
      <c r="G34" s="110"/>
      <c r="H34" s="114"/>
      <c r="I34" s="115"/>
      <c r="J34" s="10"/>
      <c r="K34" s="10"/>
      <c r="L34" s="10"/>
    </row>
    <row r="35" spans="1:12" ht="12.75">
      <c r="A35" s="145" t="s">
        <v>265</v>
      </c>
      <c r="B35" s="157"/>
      <c r="C35" s="165" t="s">
        <v>333</v>
      </c>
      <c r="D35" s="175"/>
      <c r="E35" s="175"/>
      <c r="F35" s="175"/>
      <c r="G35" s="175"/>
      <c r="H35" s="175"/>
      <c r="I35" s="175"/>
      <c r="J35" s="10"/>
      <c r="K35" s="10"/>
      <c r="L35" s="10"/>
    </row>
    <row r="36" spans="1:12" ht="12.75">
      <c r="A36" s="84"/>
      <c r="B36" s="22"/>
      <c r="C36" s="21" t="s">
        <v>266</v>
      </c>
      <c r="D36" s="16"/>
      <c r="E36" s="16"/>
      <c r="F36" s="16"/>
      <c r="G36" s="16"/>
      <c r="H36" s="16"/>
      <c r="I36" s="85"/>
      <c r="J36" s="10"/>
      <c r="K36" s="10"/>
      <c r="L36" s="10"/>
    </row>
    <row r="37" spans="1:12" ht="12.75">
      <c r="A37" s="145" t="s">
        <v>267</v>
      </c>
      <c r="B37" s="157"/>
      <c r="C37" s="158" t="s">
        <v>334</v>
      </c>
      <c r="D37" s="159"/>
      <c r="E37" s="160"/>
      <c r="F37" s="16"/>
      <c r="G37" s="44" t="s">
        <v>268</v>
      </c>
      <c r="H37" s="158" t="s">
        <v>335</v>
      </c>
      <c r="I37" s="160"/>
      <c r="J37" s="10"/>
      <c r="K37" s="10"/>
      <c r="L37" s="10"/>
    </row>
    <row r="38" spans="1:12" ht="12.75">
      <c r="A38" s="84"/>
      <c r="B38" s="22"/>
      <c r="C38" s="21"/>
      <c r="D38" s="16"/>
      <c r="E38" s="16"/>
      <c r="F38" s="16"/>
      <c r="G38" s="16"/>
      <c r="H38" s="16"/>
      <c r="I38" s="85"/>
      <c r="J38" s="10"/>
      <c r="K38" s="10"/>
      <c r="L38" s="10"/>
    </row>
    <row r="39" spans="1:12" ht="12.75">
      <c r="A39" s="145" t="s">
        <v>255</v>
      </c>
      <c r="B39" s="157"/>
      <c r="C39" s="183" t="s">
        <v>336</v>
      </c>
      <c r="D39" s="184"/>
      <c r="E39" s="184"/>
      <c r="F39" s="184"/>
      <c r="G39" s="184"/>
      <c r="H39" s="184"/>
      <c r="I39" s="185"/>
      <c r="J39" s="10"/>
      <c r="K39" s="10"/>
      <c r="L39" s="10"/>
    </row>
    <row r="40" spans="1:12" ht="12.75">
      <c r="A40" s="84"/>
      <c r="B40" s="22"/>
      <c r="C40" s="16"/>
      <c r="D40" s="16"/>
      <c r="E40" s="16"/>
      <c r="F40" s="16"/>
      <c r="G40" s="16"/>
      <c r="H40" s="16"/>
      <c r="I40" s="85"/>
      <c r="J40" s="10"/>
      <c r="K40" s="10"/>
      <c r="L40" s="10"/>
    </row>
    <row r="41" spans="1:12" ht="12.75">
      <c r="A41" s="127" t="s">
        <v>269</v>
      </c>
      <c r="B41" s="128"/>
      <c r="C41" s="186" t="s">
        <v>328</v>
      </c>
      <c r="D41" s="184"/>
      <c r="E41" s="184"/>
      <c r="F41" s="184"/>
      <c r="G41" s="184"/>
      <c r="H41" s="184"/>
      <c r="I41" s="120"/>
      <c r="J41" s="10"/>
      <c r="K41" s="10"/>
      <c r="L41" s="10"/>
    </row>
    <row r="42" spans="1:12" ht="12.75">
      <c r="A42" s="91"/>
      <c r="B42" s="20"/>
      <c r="C42" s="164" t="s">
        <v>270</v>
      </c>
      <c r="D42" s="164"/>
      <c r="E42" s="164"/>
      <c r="F42" s="164"/>
      <c r="G42" s="164"/>
      <c r="H42" s="164"/>
      <c r="I42" s="92"/>
      <c r="J42" s="10"/>
      <c r="K42" s="10"/>
      <c r="L42" s="10"/>
    </row>
    <row r="43" spans="1:12" ht="12.75">
      <c r="A43" s="91"/>
      <c r="B43" s="20"/>
      <c r="C43" s="29"/>
      <c r="D43" s="29"/>
      <c r="E43" s="29"/>
      <c r="F43" s="29"/>
      <c r="G43" s="29"/>
      <c r="H43" s="29"/>
      <c r="I43" s="92"/>
      <c r="J43" s="10"/>
      <c r="K43" s="10"/>
      <c r="L43" s="10"/>
    </row>
    <row r="44" spans="1:12" ht="12.75">
      <c r="A44" s="91"/>
      <c r="B44" s="187" t="s">
        <v>271</v>
      </c>
      <c r="C44" s="188"/>
      <c r="D44" s="188"/>
      <c r="E44" s="188"/>
      <c r="F44" s="42"/>
      <c r="G44" s="42"/>
      <c r="H44" s="42"/>
      <c r="I44" s="93"/>
      <c r="J44" s="10"/>
      <c r="K44" s="10"/>
      <c r="L44" s="10"/>
    </row>
    <row r="45" spans="1:12" ht="12.75">
      <c r="A45" s="91"/>
      <c r="B45" s="161" t="s">
        <v>303</v>
      </c>
      <c r="C45" s="162"/>
      <c r="D45" s="162"/>
      <c r="E45" s="162"/>
      <c r="F45" s="162"/>
      <c r="G45" s="162"/>
      <c r="H45" s="162"/>
      <c r="I45" s="163"/>
      <c r="J45" s="10"/>
      <c r="K45" s="10"/>
      <c r="L45" s="10"/>
    </row>
    <row r="46" spans="1:12" ht="12.75">
      <c r="A46" s="91"/>
      <c r="B46" s="161" t="s">
        <v>304</v>
      </c>
      <c r="C46" s="162"/>
      <c r="D46" s="162"/>
      <c r="E46" s="162"/>
      <c r="F46" s="162"/>
      <c r="G46" s="162"/>
      <c r="H46" s="162"/>
      <c r="I46" s="93"/>
      <c r="J46" s="10"/>
      <c r="K46" s="10"/>
      <c r="L46" s="10"/>
    </row>
    <row r="47" spans="1:12" ht="12.75">
      <c r="A47" s="91"/>
      <c r="B47" s="161" t="s">
        <v>305</v>
      </c>
      <c r="C47" s="162"/>
      <c r="D47" s="162"/>
      <c r="E47" s="162"/>
      <c r="F47" s="162"/>
      <c r="G47" s="162"/>
      <c r="H47" s="162"/>
      <c r="I47" s="163"/>
      <c r="J47" s="10"/>
      <c r="K47" s="10"/>
      <c r="L47" s="10"/>
    </row>
    <row r="48" spans="1:12" ht="12.75">
      <c r="A48" s="91"/>
      <c r="B48" s="161" t="s">
        <v>306</v>
      </c>
      <c r="C48" s="162"/>
      <c r="D48" s="162"/>
      <c r="E48" s="162"/>
      <c r="F48" s="162"/>
      <c r="G48" s="162"/>
      <c r="H48" s="162"/>
      <c r="I48" s="163"/>
      <c r="J48" s="10"/>
      <c r="K48" s="10"/>
      <c r="L48" s="10"/>
    </row>
    <row r="49" spans="1:12" ht="12.75">
      <c r="A49" s="91"/>
      <c r="B49" s="94"/>
      <c r="C49" s="95"/>
      <c r="D49" s="95"/>
      <c r="E49" s="95"/>
      <c r="F49" s="95"/>
      <c r="G49" s="95"/>
      <c r="H49" s="95"/>
      <c r="I49" s="96"/>
      <c r="J49" s="10"/>
      <c r="K49" s="10"/>
      <c r="L49" s="10"/>
    </row>
    <row r="50" spans="1:12" ht="13.5" thickBot="1">
      <c r="A50" s="97" t="s">
        <v>272</v>
      </c>
      <c r="B50" s="16"/>
      <c r="C50" s="16"/>
      <c r="D50" s="16"/>
      <c r="E50" s="16"/>
      <c r="F50" s="16"/>
      <c r="G50" s="30"/>
      <c r="H50" s="31"/>
      <c r="I50" s="98"/>
      <c r="J50" s="10"/>
      <c r="K50" s="10"/>
      <c r="L50" s="10"/>
    </row>
    <row r="51" spans="1:12" ht="12.75">
      <c r="A51" s="80"/>
      <c r="B51" s="16"/>
      <c r="C51" s="16"/>
      <c r="D51" s="16"/>
      <c r="E51" s="20" t="s">
        <v>273</v>
      </c>
      <c r="F51" s="28"/>
      <c r="G51" s="189" t="s">
        <v>274</v>
      </c>
      <c r="H51" s="190"/>
      <c r="I51" s="191"/>
      <c r="J51" s="10"/>
      <c r="K51" s="10"/>
      <c r="L51" s="10"/>
    </row>
    <row r="52" spans="1:12" ht="12.75">
      <c r="A52" s="99"/>
      <c r="B52" s="100"/>
      <c r="C52" s="101"/>
      <c r="D52" s="101"/>
      <c r="E52" s="101"/>
      <c r="F52" s="101"/>
      <c r="G52" s="181"/>
      <c r="H52" s="182"/>
      <c r="I52" s="102"/>
      <c r="J52" s="10"/>
      <c r="K52" s="10"/>
      <c r="L52" s="10"/>
    </row>
  </sheetData>
  <sheetProtection/>
  <protectedRanges>
    <protectedRange sqref="E2 H2 C6:D6 C8:D8 C10:D10 C12:I12 C14:D14 F14:I14 C16:I16 C18:I18 C20:I20 C24:G24 C22:F22 C26 I26 I24" name="Range1"/>
    <protectedRange sqref="A30:I33" name="Range1_2_12"/>
  </protectedRanges>
  <mergeCells count="59">
    <mergeCell ref="G52:H52"/>
    <mergeCell ref="A39:B39"/>
    <mergeCell ref="C39:I39"/>
    <mergeCell ref="A41:B41"/>
    <mergeCell ref="C41:I41"/>
    <mergeCell ref="B44:E44"/>
    <mergeCell ref="B45:I45"/>
    <mergeCell ref="B46:H46"/>
    <mergeCell ref="B47:I47"/>
    <mergeCell ref="G51:I51"/>
    <mergeCell ref="A1:C1"/>
    <mergeCell ref="C35:I35"/>
    <mergeCell ref="E32:G32"/>
    <mergeCell ref="A26:B26"/>
    <mergeCell ref="G26:H26"/>
    <mergeCell ref="A28:D28"/>
    <mergeCell ref="A35:B35"/>
    <mergeCell ref="E31:G31"/>
    <mergeCell ref="H31:I31"/>
    <mergeCell ref="A32:D32"/>
    <mergeCell ref="A37:B37"/>
    <mergeCell ref="C37:E37"/>
    <mergeCell ref="H37:I37"/>
    <mergeCell ref="B48:I48"/>
    <mergeCell ref="C42:H42"/>
    <mergeCell ref="A30:D30"/>
    <mergeCell ref="E30:G30"/>
    <mergeCell ref="H30:I30"/>
    <mergeCell ref="H32:I32"/>
    <mergeCell ref="A31:D31"/>
    <mergeCell ref="A22:B22"/>
    <mergeCell ref="D22:F22"/>
    <mergeCell ref="G22:H22"/>
    <mergeCell ref="A24:B24"/>
    <mergeCell ref="D24:G24"/>
    <mergeCell ref="C14:D14"/>
    <mergeCell ref="F14:I14"/>
    <mergeCell ref="A20:B20"/>
    <mergeCell ref="C20:I20"/>
    <mergeCell ref="A16:B16"/>
    <mergeCell ref="E28:G28"/>
    <mergeCell ref="H28:I28"/>
    <mergeCell ref="H33:I33"/>
    <mergeCell ref="A33:D33"/>
    <mergeCell ref="E33:G33"/>
    <mergeCell ref="A10:B11"/>
    <mergeCell ref="C10:D10"/>
    <mergeCell ref="A14:B14"/>
    <mergeCell ref="A18:B18"/>
    <mergeCell ref="C18:I18"/>
    <mergeCell ref="C16:I16"/>
    <mergeCell ref="A2:D2"/>
    <mergeCell ref="A4:I4"/>
    <mergeCell ref="A6:B6"/>
    <mergeCell ref="C6:D6"/>
    <mergeCell ref="A8:B8"/>
    <mergeCell ref="C8:D8"/>
    <mergeCell ref="A12:B12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39" r:id="rId2" display="marija.vlah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" sqref="A4:K121"/>
    </sheetView>
  </sheetViews>
  <sheetFormatPr defaultColWidth="9.140625" defaultRowHeight="12.75"/>
  <cols>
    <col min="1" max="8" width="7.421875" style="45" customWidth="1"/>
    <col min="9" max="9" width="6.28125" style="45" customWidth="1"/>
    <col min="10" max="16384" width="9.140625" style="45" customWidth="1"/>
  </cols>
  <sheetData>
    <row r="1" spans="1:11" ht="12.75" customHeight="1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339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88" t="s">
        <v>57</v>
      </c>
      <c r="B4" s="289"/>
      <c r="C4" s="289"/>
      <c r="D4" s="289"/>
      <c r="E4" s="289"/>
      <c r="F4" s="289"/>
      <c r="G4" s="289"/>
      <c r="H4" s="290"/>
      <c r="I4" s="291" t="s">
        <v>275</v>
      </c>
      <c r="J4" s="292" t="s">
        <v>316</v>
      </c>
      <c r="K4" s="293" t="s">
        <v>317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0">
        <v>2</v>
      </c>
      <c r="J5" s="49">
        <v>3</v>
      </c>
      <c r="K5" s="49">
        <v>4</v>
      </c>
    </row>
    <row r="6" spans="1:11" ht="12.75">
      <c r="A6" s="227"/>
      <c r="B6" s="205"/>
      <c r="C6" s="205"/>
      <c r="D6" s="205"/>
      <c r="E6" s="205"/>
      <c r="F6" s="205"/>
      <c r="G6" s="205"/>
      <c r="H6" s="205"/>
      <c r="I6" s="205"/>
      <c r="J6" s="205"/>
      <c r="K6" s="228"/>
    </row>
    <row r="7" spans="1:11" ht="12.75">
      <c r="A7" s="207" t="s">
        <v>58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2.75">
      <c r="A8" s="214" t="s">
        <v>11</v>
      </c>
      <c r="B8" s="215"/>
      <c r="C8" s="215"/>
      <c r="D8" s="215"/>
      <c r="E8" s="215"/>
      <c r="F8" s="215"/>
      <c r="G8" s="215"/>
      <c r="H8" s="216"/>
      <c r="I8" s="1">
        <v>2</v>
      </c>
      <c r="J8" s="46">
        <f>J9+J16+J26+J35+J39</f>
        <v>23532492</v>
      </c>
      <c r="K8" s="46">
        <f>K9+K16+K26+K35+K39</f>
        <v>22939188</v>
      </c>
    </row>
    <row r="9" spans="1:11" ht="12.75">
      <c r="A9" s="211" t="s">
        <v>203</v>
      </c>
      <c r="B9" s="212"/>
      <c r="C9" s="212"/>
      <c r="D9" s="212"/>
      <c r="E9" s="212"/>
      <c r="F9" s="212"/>
      <c r="G9" s="212"/>
      <c r="H9" s="213"/>
      <c r="I9" s="1">
        <v>3</v>
      </c>
      <c r="J9" s="46">
        <f>SUM(J10:J15)</f>
        <v>81490</v>
      </c>
      <c r="K9" s="46">
        <f>SUM(K10:K15)</f>
        <v>91662</v>
      </c>
    </row>
    <row r="10" spans="1:11" ht="12.75">
      <c r="A10" s="211" t="s">
        <v>110</v>
      </c>
      <c r="B10" s="212"/>
      <c r="C10" s="212"/>
      <c r="D10" s="212"/>
      <c r="E10" s="212"/>
      <c r="F10" s="212"/>
      <c r="G10" s="212"/>
      <c r="H10" s="213"/>
      <c r="I10" s="1">
        <v>4</v>
      </c>
      <c r="J10" s="108"/>
      <c r="K10" s="7"/>
    </row>
    <row r="11" spans="1:11" ht="12.75">
      <c r="A11" s="211" t="s">
        <v>12</v>
      </c>
      <c r="B11" s="212"/>
      <c r="C11" s="212"/>
      <c r="D11" s="212"/>
      <c r="E11" s="212"/>
      <c r="F11" s="212"/>
      <c r="G11" s="212"/>
      <c r="H11" s="213"/>
      <c r="I11" s="1">
        <v>5</v>
      </c>
      <c r="J11" s="116">
        <v>13397</v>
      </c>
      <c r="K11" s="7">
        <v>11111</v>
      </c>
    </row>
    <row r="12" spans="1:11" ht="12.75">
      <c r="A12" s="211" t="s">
        <v>111</v>
      </c>
      <c r="B12" s="212"/>
      <c r="C12" s="212"/>
      <c r="D12" s="212"/>
      <c r="E12" s="212"/>
      <c r="F12" s="212"/>
      <c r="G12" s="212"/>
      <c r="H12" s="213"/>
      <c r="I12" s="1">
        <v>6</v>
      </c>
      <c r="J12" s="116"/>
      <c r="K12" s="7"/>
    </row>
    <row r="13" spans="1:11" ht="12.75">
      <c r="A13" s="211" t="s">
        <v>206</v>
      </c>
      <c r="B13" s="212"/>
      <c r="C13" s="212"/>
      <c r="D13" s="212"/>
      <c r="E13" s="212"/>
      <c r="F13" s="212"/>
      <c r="G13" s="212"/>
      <c r="H13" s="213"/>
      <c r="I13" s="1">
        <v>7</v>
      </c>
      <c r="J13" s="116">
        <v>196</v>
      </c>
      <c r="K13" s="7">
        <v>169</v>
      </c>
    </row>
    <row r="14" spans="1:11" ht="12.75">
      <c r="A14" s="211" t="s">
        <v>207</v>
      </c>
      <c r="B14" s="212"/>
      <c r="C14" s="212"/>
      <c r="D14" s="212"/>
      <c r="E14" s="212"/>
      <c r="F14" s="212"/>
      <c r="G14" s="212"/>
      <c r="H14" s="213"/>
      <c r="I14" s="1">
        <v>8</v>
      </c>
      <c r="J14" s="116">
        <v>67897</v>
      </c>
      <c r="K14" s="7">
        <v>80382</v>
      </c>
    </row>
    <row r="15" spans="1:11" ht="12.75">
      <c r="A15" s="211" t="s">
        <v>208</v>
      </c>
      <c r="B15" s="212"/>
      <c r="C15" s="212"/>
      <c r="D15" s="212"/>
      <c r="E15" s="212"/>
      <c r="F15" s="212"/>
      <c r="G15" s="212"/>
      <c r="H15" s="213"/>
      <c r="I15" s="1">
        <v>9</v>
      </c>
      <c r="J15" s="116"/>
      <c r="K15" s="7"/>
    </row>
    <row r="16" spans="1:11" ht="12.75">
      <c r="A16" s="211" t="s">
        <v>204</v>
      </c>
      <c r="B16" s="212"/>
      <c r="C16" s="212"/>
      <c r="D16" s="212"/>
      <c r="E16" s="212"/>
      <c r="F16" s="212"/>
      <c r="G16" s="212"/>
      <c r="H16" s="213"/>
      <c r="I16" s="1">
        <v>10</v>
      </c>
      <c r="J16" s="46">
        <f>SUM(J17:J25)</f>
        <v>1447772</v>
      </c>
      <c r="K16" s="46">
        <f>SUM(K17:K25)</f>
        <v>1453037</v>
      </c>
    </row>
    <row r="17" spans="1:11" ht="12.75">
      <c r="A17" s="211" t="s">
        <v>209</v>
      </c>
      <c r="B17" s="212"/>
      <c r="C17" s="212"/>
      <c r="D17" s="212"/>
      <c r="E17" s="212"/>
      <c r="F17" s="212"/>
      <c r="G17" s="212"/>
      <c r="H17" s="213"/>
      <c r="I17" s="1">
        <v>11</v>
      </c>
      <c r="J17" s="116">
        <v>86953</v>
      </c>
      <c r="K17" s="7">
        <v>86953</v>
      </c>
    </row>
    <row r="18" spans="1:11" ht="12.75">
      <c r="A18" s="211" t="s">
        <v>245</v>
      </c>
      <c r="B18" s="212"/>
      <c r="C18" s="212"/>
      <c r="D18" s="212"/>
      <c r="E18" s="212"/>
      <c r="F18" s="212"/>
      <c r="G18" s="212"/>
      <c r="H18" s="213"/>
      <c r="I18" s="1">
        <v>12</v>
      </c>
      <c r="J18" s="116">
        <v>571425</v>
      </c>
      <c r="K18" s="7">
        <v>675606</v>
      </c>
    </row>
    <row r="19" spans="1:11" ht="12.75">
      <c r="A19" s="211" t="s">
        <v>210</v>
      </c>
      <c r="B19" s="212"/>
      <c r="C19" s="212"/>
      <c r="D19" s="212"/>
      <c r="E19" s="212"/>
      <c r="F19" s="212"/>
      <c r="G19" s="212"/>
      <c r="H19" s="213"/>
      <c r="I19" s="1">
        <v>13</v>
      </c>
      <c r="J19" s="116">
        <v>439820</v>
      </c>
      <c r="K19" s="7">
        <v>428840</v>
      </c>
    </row>
    <row r="20" spans="1:11" ht="12.75">
      <c r="A20" s="211" t="s">
        <v>25</v>
      </c>
      <c r="B20" s="212"/>
      <c r="C20" s="212"/>
      <c r="D20" s="212"/>
      <c r="E20" s="212"/>
      <c r="F20" s="212"/>
      <c r="G20" s="212"/>
      <c r="H20" s="213"/>
      <c r="I20" s="1">
        <v>14</v>
      </c>
      <c r="J20" s="116">
        <v>2560</v>
      </c>
      <c r="K20" s="7">
        <v>6254</v>
      </c>
    </row>
    <row r="21" spans="1:11" ht="12.75">
      <c r="A21" s="211" t="s">
        <v>26</v>
      </c>
      <c r="B21" s="212"/>
      <c r="C21" s="212"/>
      <c r="D21" s="212"/>
      <c r="E21" s="212"/>
      <c r="F21" s="212"/>
      <c r="G21" s="212"/>
      <c r="H21" s="213"/>
      <c r="I21" s="1">
        <v>15</v>
      </c>
      <c r="J21" s="116"/>
      <c r="K21" s="7"/>
    </row>
    <row r="22" spans="1:11" ht="12.75">
      <c r="A22" s="211" t="s">
        <v>70</v>
      </c>
      <c r="B22" s="212"/>
      <c r="C22" s="212"/>
      <c r="D22" s="212"/>
      <c r="E22" s="212"/>
      <c r="F22" s="212"/>
      <c r="G22" s="212"/>
      <c r="H22" s="213"/>
      <c r="I22" s="1">
        <v>16</v>
      </c>
      <c r="J22" s="116">
        <v>6222</v>
      </c>
      <c r="K22" s="7">
        <v>7109</v>
      </c>
    </row>
    <row r="23" spans="1:11" ht="12.75">
      <c r="A23" s="211" t="s">
        <v>71</v>
      </c>
      <c r="B23" s="212"/>
      <c r="C23" s="212"/>
      <c r="D23" s="212"/>
      <c r="E23" s="212"/>
      <c r="F23" s="212"/>
      <c r="G23" s="212"/>
      <c r="H23" s="213"/>
      <c r="I23" s="1">
        <v>17</v>
      </c>
      <c r="J23" s="116">
        <v>331920</v>
      </c>
      <c r="K23" s="7">
        <v>239403</v>
      </c>
    </row>
    <row r="24" spans="1:11" ht="12.75">
      <c r="A24" s="211" t="s">
        <v>72</v>
      </c>
      <c r="B24" s="212"/>
      <c r="C24" s="212"/>
      <c r="D24" s="212"/>
      <c r="E24" s="212"/>
      <c r="F24" s="212"/>
      <c r="G24" s="212"/>
      <c r="H24" s="213"/>
      <c r="I24" s="1">
        <v>18</v>
      </c>
      <c r="J24" s="116">
        <v>338</v>
      </c>
      <c r="K24" s="7">
        <v>338</v>
      </c>
    </row>
    <row r="25" spans="1:11" ht="12.75">
      <c r="A25" s="211" t="s">
        <v>73</v>
      </c>
      <c r="B25" s="212"/>
      <c r="C25" s="212"/>
      <c r="D25" s="212"/>
      <c r="E25" s="212"/>
      <c r="F25" s="212"/>
      <c r="G25" s="212"/>
      <c r="H25" s="213"/>
      <c r="I25" s="1">
        <v>19</v>
      </c>
      <c r="J25" s="116">
        <v>8534</v>
      </c>
      <c r="K25" s="7">
        <v>8534</v>
      </c>
    </row>
    <row r="26" spans="1:11" ht="12.75">
      <c r="A26" s="211" t="s">
        <v>188</v>
      </c>
      <c r="B26" s="212"/>
      <c r="C26" s="212"/>
      <c r="D26" s="212"/>
      <c r="E26" s="212"/>
      <c r="F26" s="212"/>
      <c r="G26" s="212"/>
      <c r="H26" s="213"/>
      <c r="I26" s="1">
        <v>20</v>
      </c>
      <c r="J26" s="46">
        <f>SUM(J27:J34)</f>
        <v>7362800</v>
      </c>
      <c r="K26" s="46">
        <f>SUM(K27:K34)</f>
        <v>7302220</v>
      </c>
    </row>
    <row r="27" spans="1:11" ht="12.75">
      <c r="A27" s="211" t="s">
        <v>74</v>
      </c>
      <c r="B27" s="212"/>
      <c r="C27" s="212"/>
      <c r="D27" s="212"/>
      <c r="E27" s="212"/>
      <c r="F27" s="212"/>
      <c r="G27" s="212"/>
      <c r="H27" s="213"/>
      <c r="I27" s="1">
        <v>21</v>
      </c>
      <c r="J27" s="116">
        <v>5959910</v>
      </c>
      <c r="K27" s="7">
        <v>5959930</v>
      </c>
    </row>
    <row r="28" spans="1:11" ht="12.75">
      <c r="A28" s="211" t="s">
        <v>75</v>
      </c>
      <c r="B28" s="212"/>
      <c r="C28" s="212"/>
      <c r="D28" s="212"/>
      <c r="E28" s="212"/>
      <c r="F28" s="212"/>
      <c r="G28" s="212"/>
      <c r="H28" s="213"/>
      <c r="I28" s="1">
        <v>22</v>
      </c>
      <c r="J28" s="116">
        <v>1271693</v>
      </c>
      <c r="K28" s="7">
        <v>1199639</v>
      </c>
    </row>
    <row r="29" spans="1:11" ht="12.75">
      <c r="A29" s="211" t="s">
        <v>76</v>
      </c>
      <c r="B29" s="212"/>
      <c r="C29" s="212"/>
      <c r="D29" s="212"/>
      <c r="E29" s="212"/>
      <c r="F29" s="212"/>
      <c r="G29" s="212"/>
      <c r="H29" s="213"/>
      <c r="I29" s="1">
        <v>23</v>
      </c>
      <c r="J29" s="116"/>
      <c r="K29" s="7"/>
    </row>
    <row r="30" spans="1:11" ht="12.75">
      <c r="A30" s="211" t="s">
        <v>81</v>
      </c>
      <c r="B30" s="212"/>
      <c r="C30" s="212"/>
      <c r="D30" s="212"/>
      <c r="E30" s="212"/>
      <c r="F30" s="212"/>
      <c r="G30" s="212"/>
      <c r="H30" s="213"/>
      <c r="I30" s="1">
        <v>24</v>
      </c>
      <c r="J30" s="116"/>
      <c r="K30" s="7"/>
    </row>
    <row r="31" spans="1:11" ht="12.75">
      <c r="A31" s="211" t="s">
        <v>82</v>
      </c>
      <c r="B31" s="212"/>
      <c r="C31" s="212"/>
      <c r="D31" s="212"/>
      <c r="E31" s="212"/>
      <c r="F31" s="212"/>
      <c r="G31" s="212"/>
      <c r="H31" s="213"/>
      <c r="I31" s="1">
        <v>25</v>
      </c>
      <c r="J31" s="116"/>
      <c r="K31" s="7"/>
    </row>
    <row r="32" spans="1:11" ht="12.75">
      <c r="A32" s="211" t="s">
        <v>83</v>
      </c>
      <c r="B32" s="212"/>
      <c r="C32" s="212"/>
      <c r="D32" s="212"/>
      <c r="E32" s="212"/>
      <c r="F32" s="212"/>
      <c r="G32" s="212"/>
      <c r="H32" s="213"/>
      <c r="I32" s="1">
        <v>26</v>
      </c>
      <c r="J32" s="116">
        <v>6031</v>
      </c>
      <c r="K32" s="7">
        <v>6031</v>
      </c>
    </row>
    <row r="33" spans="1:11" ht="12.75">
      <c r="A33" s="211" t="s">
        <v>77</v>
      </c>
      <c r="B33" s="212"/>
      <c r="C33" s="212"/>
      <c r="D33" s="212"/>
      <c r="E33" s="212"/>
      <c r="F33" s="212"/>
      <c r="G33" s="212"/>
      <c r="H33" s="213"/>
      <c r="I33" s="1">
        <v>27</v>
      </c>
      <c r="J33" s="116">
        <v>125166</v>
      </c>
      <c r="K33" s="7">
        <v>136620</v>
      </c>
    </row>
    <row r="34" spans="1:11" ht="12.75">
      <c r="A34" s="211" t="s">
        <v>181</v>
      </c>
      <c r="B34" s="212"/>
      <c r="C34" s="212"/>
      <c r="D34" s="212"/>
      <c r="E34" s="212"/>
      <c r="F34" s="212"/>
      <c r="G34" s="212"/>
      <c r="H34" s="213"/>
      <c r="I34" s="1">
        <v>28</v>
      </c>
      <c r="J34" s="116"/>
      <c r="K34" s="7"/>
    </row>
    <row r="35" spans="1:11" ht="12.75">
      <c r="A35" s="211" t="s">
        <v>182</v>
      </c>
      <c r="B35" s="212"/>
      <c r="C35" s="212"/>
      <c r="D35" s="212"/>
      <c r="E35" s="212"/>
      <c r="F35" s="212"/>
      <c r="G35" s="212"/>
      <c r="H35" s="213"/>
      <c r="I35" s="1">
        <v>29</v>
      </c>
      <c r="J35" s="46">
        <f>SUM(J36:J38)</f>
        <v>14535664</v>
      </c>
      <c r="K35" s="46">
        <f>SUM(K36:K38)</f>
        <v>13982972</v>
      </c>
    </row>
    <row r="36" spans="1:11" ht="12.75">
      <c r="A36" s="211" t="s">
        <v>78</v>
      </c>
      <c r="B36" s="212"/>
      <c r="C36" s="212"/>
      <c r="D36" s="212"/>
      <c r="E36" s="212"/>
      <c r="F36" s="212"/>
      <c r="G36" s="212"/>
      <c r="H36" s="213"/>
      <c r="I36" s="1">
        <v>30</v>
      </c>
      <c r="J36" s="116">
        <v>14534687</v>
      </c>
      <c r="K36" s="7">
        <v>13982060</v>
      </c>
    </row>
    <row r="37" spans="1:11" ht="12.75">
      <c r="A37" s="211" t="s">
        <v>79</v>
      </c>
      <c r="B37" s="212"/>
      <c r="C37" s="212"/>
      <c r="D37" s="212"/>
      <c r="E37" s="212"/>
      <c r="F37" s="212"/>
      <c r="G37" s="212"/>
      <c r="H37" s="213"/>
      <c r="I37" s="1">
        <v>31</v>
      </c>
      <c r="J37" s="116">
        <v>977</v>
      </c>
      <c r="K37" s="7">
        <v>912</v>
      </c>
    </row>
    <row r="38" spans="1:11" ht="12.75">
      <c r="A38" s="211" t="s">
        <v>80</v>
      </c>
      <c r="B38" s="212"/>
      <c r="C38" s="212"/>
      <c r="D38" s="212"/>
      <c r="E38" s="212"/>
      <c r="F38" s="212"/>
      <c r="G38" s="212"/>
      <c r="H38" s="213"/>
      <c r="I38" s="1">
        <v>32</v>
      </c>
      <c r="J38" s="116"/>
      <c r="K38" s="7"/>
    </row>
    <row r="39" spans="1:11" ht="12.75">
      <c r="A39" s="211" t="s">
        <v>183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104766</v>
      </c>
      <c r="K39" s="7">
        <v>109297</v>
      </c>
    </row>
    <row r="40" spans="1:11" ht="12.75">
      <c r="A40" s="214" t="s">
        <v>238</v>
      </c>
      <c r="B40" s="215"/>
      <c r="C40" s="215"/>
      <c r="D40" s="215"/>
      <c r="E40" s="215"/>
      <c r="F40" s="215"/>
      <c r="G40" s="215"/>
      <c r="H40" s="216"/>
      <c r="I40" s="1">
        <v>34</v>
      </c>
      <c r="J40" s="46">
        <f>J41+J49+J56+J64</f>
        <v>7184048</v>
      </c>
      <c r="K40" s="46">
        <f>K41+K49+K56+K64</f>
        <v>10333164</v>
      </c>
    </row>
    <row r="41" spans="1:11" ht="12.75">
      <c r="A41" s="211" t="s">
        <v>98</v>
      </c>
      <c r="B41" s="212"/>
      <c r="C41" s="212"/>
      <c r="D41" s="212"/>
      <c r="E41" s="212"/>
      <c r="F41" s="212"/>
      <c r="G41" s="212"/>
      <c r="H41" s="213"/>
      <c r="I41" s="1">
        <v>35</v>
      </c>
      <c r="J41" s="46">
        <f>SUM(J42:J48)</f>
        <v>89980</v>
      </c>
      <c r="K41" s="46">
        <f>SUM(K42:K48)</f>
        <v>374449</v>
      </c>
    </row>
    <row r="42" spans="1:11" ht="12.75">
      <c r="A42" s="211" t="s">
        <v>115</v>
      </c>
      <c r="B42" s="212"/>
      <c r="C42" s="212"/>
      <c r="D42" s="212"/>
      <c r="E42" s="212"/>
      <c r="F42" s="212"/>
      <c r="G42" s="212"/>
      <c r="H42" s="213"/>
      <c r="I42" s="1">
        <v>36</v>
      </c>
      <c r="J42" s="116">
        <v>22367</v>
      </c>
      <c r="K42" s="7">
        <v>24466</v>
      </c>
    </row>
    <row r="43" spans="1:11" ht="12.75">
      <c r="A43" s="211" t="s">
        <v>116</v>
      </c>
      <c r="B43" s="212"/>
      <c r="C43" s="212"/>
      <c r="D43" s="212"/>
      <c r="E43" s="212"/>
      <c r="F43" s="212"/>
      <c r="G43" s="212"/>
      <c r="H43" s="213"/>
      <c r="I43" s="1">
        <v>37</v>
      </c>
      <c r="J43" s="116"/>
      <c r="K43" s="7"/>
    </row>
    <row r="44" spans="1:11" ht="12.75">
      <c r="A44" s="211" t="s">
        <v>84</v>
      </c>
      <c r="B44" s="212"/>
      <c r="C44" s="212"/>
      <c r="D44" s="212"/>
      <c r="E44" s="212"/>
      <c r="F44" s="212"/>
      <c r="G44" s="212"/>
      <c r="H44" s="213"/>
      <c r="I44" s="1">
        <v>38</v>
      </c>
      <c r="J44" s="116"/>
      <c r="K44" s="7"/>
    </row>
    <row r="45" spans="1:11" ht="12.75">
      <c r="A45" s="211" t="s">
        <v>85</v>
      </c>
      <c r="B45" s="212"/>
      <c r="C45" s="212"/>
      <c r="D45" s="212"/>
      <c r="E45" s="212"/>
      <c r="F45" s="212"/>
      <c r="G45" s="212"/>
      <c r="H45" s="213"/>
      <c r="I45" s="1">
        <v>39</v>
      </c>
      <c r="J45" s="116">
        <v>67613</v>
      </c>
      <c r="K45" s="7">
        <v>349983</v>
      </c>
    </row>
    <row r="46" spans="1:11" ht="12.75">
      <c r="A46" s="211" t="s">
        <v>86</v>
      </c>
      <c r="B46" s="212"/>
      <c r="C46" s="212"/>
      <c r="D46" s="212"/>
      <c r="E46" s="212"/>
      <c r="F46" s="212"/>
      <c r="G46" s="212"/>
      <c r="H46" s="213"/>
      <c r="I46" s="1">
        <v>40</v>
      </c>
      <c r="J46" s="116"/>
      <c r="K46" s="7"/>
    </row>
    <row r="47" spans="1:11" ht="12.75">
      <c r="A47" s="211" t="s">
        <v>87</v>
      </c>
      <c r="B47" s="212"/>
      <c r="C47" s="212"/>
      <c r="D47" s="212"/>
      <c r="E47" s="212"/>
      <c r="F47" s="212"/>
      <c r="G47" s="212"/>
      <c r="H47" s="213"/>
      <c r="I47" s="1">
        <v>41</v>
      </c>
      <c r="J47" s="116"/>
      <c r="K47" s="7"/>
    </row>
    <row r="48" spans="1:11" ht="12.75">
      <c r="A48" s="211" t="s">
        <v>88</v>
      </c>
      <c r="B48" s="212"/>
      <c r="C48" s="212"/>
      <c r="D48" s="212"/>
      <c r="E48" s="212"/>
      <c r="F48" s="212"/>
      <c r="G48" s="212"/>
      <c r="H48" s="213"/>
      <c r="I48" s="1">
        <v>42</v>
      </c>
      <c r="J48" s="116"/>
      <c r="K48" s="7"/>
    </row>
    <row r="49" spans="1:11" ht="12.75">
      <c r="A49" s="211" t="s">
        <v>99</v>
      </c>
      <c r="B49" s="212"/>
      <c r="C49" s="212"/>
      <c r="D49" s="212"/>
      <c r="E49" s="212"/>
      <c r="F49" s="212"/>
      <c r="G49" s="212"/>
      <c r="H49" s="213"/>
      <c r="I49" s="1">
        <v>43</v>
      </c>
      <c r="J49" s="46">
        <f>SUM(J50:J55)</f>
        <v>6758475</v>
      </c>
      <c r="K49" s="46">
        <f>SUM(K50:K55)</f>
        <v>9291005</v>
      </c>
    </row>
    <row r="50" spans="1:11" ht="12.75">
      <c r="A50" s="211" t="s">
        <v>198</v>
      </c>
      <c r="B50" s="212"/>
      <c r="C50" s="212"/>
      <c r="D50" s="212"/>
      <c r="E50" s="212"/>
      <c r="F50" s="212"/>
      <c r="G50" s="212"/>
      <c r="H50" s="213"/>
      <c r="I50" s="1">
        <v>44</v>
      </c>
      <c r="J50" s="116">
        <v>6500745</v>
      </c>
      <c r="K50" s="7">
        <v>8945047</v>
      </c>
    </row>
    <row r="51" spans="1:11" ht="12.75">
      <c r="A51" s="211" t="s">
        <v>199</v>
      </c>
      <c r="B51" s="212"/>
      <c r="C51" s="212"/>
      <c r="D51" s="212"/>
      <c r="E51" s="212"/>
      <c r="F51" s="212"/>
      <c r="G51" s="212"/>
      <c r="H51" s="213"/>
      <c r="I51" s="1">
        <v>45</v>
      </c>
      <c r="J51" s="116">
        <v>44457</v>
      </c>
      <c r="K51" s="7">
        <v>81916</v>
      </c>
    </row>
    <row r="52" spans="1:11" ht="12.75">
      <c r="A52" s="211" t="s">
        <v>200</v>
      </c>
      <c r="B52" s="212"/>
      <c r="C52" s="212"/>
      <c r="D52" s="212"/>
      <c r="E52" s="212"/>
      <c r="F52" s="212"/>
      <c r="G52" s="212"/>
      <c r="H52" s="213"/>
      <c r="I52" s="1">
        <v>46</v>
      </c>
      <c r="J52" s="116"/>
      <c r="K52" s="7"/>
    </row>
    <row r="53" spans="1:11" ht="12.75">
      <c r="A53" s="211" t="s">
        <v>201</v>
      </c>
      <c r="B53" s="212"/>
      <c r="C53" s="212"/>
      <c r="D53" s="212"/>
      <c r="E53" s="212"/>
      <c r="F53" s="212"/>
      <c r="G53" s="212"/>
      <c r="H53" s="213"/>
      <c r="I53" s="1">
        <v>47</v>
      </c>
      <c r="J53" s="116">
        <v>202</v>
      </c>
      <c r="K53" s="7">
        <v>181</v>
      </c>
    </row>
    <row r="54" spans="1:11" ht="12.75">
      <c r="A54" s="211" t="s">
        <v>8</v>
      </c>
      <c r="B54" s="212"/>
      <c r="C54" s="212"/>
      <c r="D54" s="212"/>
      <c r="E54" s="212"/>
      <c r="F54" s="212"/>
      <c r="G54" s="212"/>
      <c r="H54" s="213"/>
      <c r="I54" s="1">
        <v>48</v>
      </c>
      <c r="J54" s="116">
        <v>111182</v>
      </c>
      <c r="K54" s="7">
        <v>252604</v>
      </c>
    </row>
    <row r="55" spans="1:11" ht="12.75">
      <c r="A55" s="211" t="s">
        <v>9</v>
      </c>
      <c r="B55" s="212"/>
      <c r="C55" s="212"/>
      <c r="D55" s="212"/>
      <c r="E55" s="212"/>
      <c r="F55" s="212"/>
      <c r="G55" s="212"/>
      <c r="H55" s="213"/>
      <c r="I55" s="1">
        <v>49</v>
      </c>
      <c r="J55" s="116">
        <v>101889</v>
      </c>
      <c r="K55" s="7">
        <v>11257</v>
      </c>
    </row>
    <row r="56" spans="1:11" ht="12.75">
      <c r="A56" s="211" t="s">
        <v>100</v>
      </c>
      <c r="B56" s="212"/>
      <c r="C56" s="212"/>
      <c r="D56" s="212"/>
      <c r="E56" s="212"/>
      <c r="F56" s="212"/>
      <c r="G56" s="212"/>
      <c r="H56" s="213"/>
      <c r="I56" s="1">
        <v>50</v>
      </c>
      <c r="J56" s="46">
        <f>SUM(J57:J63)</f>
        <v>252492</v>
      </c>
      <c r="K56" s="46">
        <f>SUM(K57:K63)</f>
        <v>264285</v>
      </c>
    </row>
    <row r="57" spans="1:11" ht="12.75">
      <c r="A57" s="211" t="s">
        <v>74</v>
      </c>
      <c r="B57" s="212"/>
      <c r="C57" s="212"/>
      <c r="D57" s="212"/>
      <c r="E57" s="212"/>
      <c r="F57" s="212"/>
      <c r="G57" s="212"/>
      <c r="H57" s="213"/>
      <c r="I57" s="1">
        <v>51</v>
      </c>
      <c r="J57" s="116"/>
      <c r="K57" s="7"/>
    </row>
    <row r="58" spans="1:11" ht="12.75">
      <c r="A58" s="211" t="s">
        <v>75</v>
      </c>
      <c r="B58" s="212"/>
      <c r="C58" s="212"/>
      <c r="D58" s="212"/>
      <c r="E58" s="212"/>
      <c r="F58" s="212"/>
      <c r="G58" s="212"/>
      <c r="H58" s="213"/>
      <c r="I58" s="1">
        <v>52</v>
      </c>
      <c r="J58" s="116">
        <v>161970</v>
      </c>
      <c r="K58" s="7">
        <v>168112</v>
      </c>
    </row>
    <row r="59" spans="1:11" ht="12.75">
      <c r="A59" s="211" t="s">
        <v>240</v>
      </c>
      <c r="B59" s="212"/>
      <c r="C59" s="212"/>
      <c r="D59" s="212"/>
      <c r="E59" s="212"/>
      <c r="F59" s="212"/>
      <c r="G59" s="212"/>
      <c r="H59" s="213"/>
      <c r="I59" s="1">
        <v>53</v>
      </c>
      <c r="J59" s="116"/>
      <c r="K59" s="7"/>
    </row>
    <row r="60" spans="1:11" ht="12.75">
      <c r="A60" s="211" t="s">
        <v>81</v>
      </c>
      <c r="B60" s="212"/>
      <c r="C60" s="212"/>
      <c r="D60" s="212"/>
      <c r="E60" s="212"/>
      <c r="F60" s="212"/>
      <c r="G60" s="212"/>
      <c r="H60" s="213"/>
      <c r="I60" s="1">
        <v>54</v>
      </c>
      <c r="J60" s="116"/>
      <c r="K60" s="7"/>
    </row>
    <row r="61" spans="1:11" ht="12.75">
      <c r="A61" s="211" t="s">
        <v>82</v>
      </c>
      <c r="B61" s="212"/>
      <c r="C61" s="212"/>
      <c r="D61" s="212"/>
      <c r="E61" s="212"/>
      <c r="F61" s="212"/>
      <c r="G61" s="212"/>
      <c r="H61" s="213"/>
      <c r="I61" s="1">
        <v>55</v>
      </c>
      <c r="J61" s="116"/>
      <c r="K61" s="7"/>
    </row>
    <row r="62" spans="1:11" ht="12.75">
      <c r="A62" s="211" t="s">
        <v>83</v>
      </c>
      <c r="B62" s="212"/>
      <c r="C62" s="212"/>
      <c r="D62" s="212"/>
      <c r="E62" s="212"/>
      <c r="F62" s="212"/>
      <c r="G62" s="212"/>
      <c r="H62" s="213"/>
      <c r="I62" s="1">
        <v>56</v>
      </c>
      <c r="J62" s="116">
        <v>90522</v>
      </c>
      <c r="K62" s="7">
        <v>96173</v>
      </c>
    </row>
    <row r="63" spans="1:11" ht="12.75">
      <c r="A63" s="211" t="s">
        <v>44</v>
      </c>
      <c r="B63" s="212"/>
      <c r="C63" s="212"/>
      <c r="D63" s="212"/>
      <c r="E63" s="212"/>
      <c r="F63" s="212"/>
      <c r="G63" s="212"/>
      <c r="H63" s="213"/>
      <c r="I63" s="1">
        <v>57</v>
      </c>
      <c r="J63" s="116"/>
      <c r="K63" s="7"/>
    </row>
    <row r="64" spans="1:11" ht="12.75">
      <c r="A64" s="211" t="s">
        <v>205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83101</v>
      </c>
      <c r="K64" s="7">
        <v>403425</v>
      </c>
    </row>
    <row r="65" spans="1:11" ht="12.75">
      <c r="A65" s="214" t="s">
        <v>54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10297</v>
      </c>
      <c r="K65" s="7">
        <v>9272</v>
      </c>
    </row>
    <row r="66" spans="1:11" ht="12.75">
      <c r="A66" s="214" t="s">
        <v>239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6">
        <f>J7+J8+J40+J65</f>
        <v>30726837</v>
      </c>
      <c r="K66" s="46">
        <f>K7+K8+K40+K65</f>
        <v>33281624</v>
      </c>
    </row>
    <row r="67" spans="1:11" ht="12.75">
      <c r="A67" s="220" t="s">
        <v>89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2453659</v>
      </c>
      <c r="K67" s="8">
        <v>2450547</v>
      </c>
    </row>
    <row r="68" spans="1:11" ht="12.75">
      <c r="A68" s="202" t="s">
        <v>56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7" t="s">
        <v>189</v>
      </c>
      <c r="B69" s="208"/>
      <c r="C69" s="208"/>
      <c r="D69" s="208"/>
      <c r="E69" s="208"/>
      <c r="F69" s="208"/>
      <c r="G69" s="208"/>
      <c r="H69" s="225"/>
      <c r="I69" s="3">
        <v>62</v>
      </c>
      <c r="J69" s="47">
        <f>J70+J71+J72+J78+J79+J82+J85</f>
        <v>21526113</v>
      </c>
      <c r="K69" s="47">
        <f>K70+K71+K72+K78+K79+K82+K85</f>
        <v>22645281</v>
      </c>
    </row>
    <row r="70" spans="1:11" ht="12.75">
      <c r="A70" s="211" t="s">
        <v>139</v>
      </c>
      <c r="B70" s="212"/>
      <c r="C70" s="212"/>
      <c r="D70" s="212"/>
      <c r="E70" s="212"/>
      <c r="F70" s="212"/>
      <c r="G70" s="212"/>
      <c r="H70" s="213"/>
      <c r="I70" s="1">
        <v>63</v>
      </c>
      <c r="J70" s="116">
        <v>19792159</v>
      </c>
      <c r="K70" s="7">
        <v>19792159</v>
      </c>
    </row>
    <row r="71" spans="1:11" ht="12.75">
      <c r="A71" s="211" t="s">
        <v>140</v>
      </c>
      <c r="B71" s="212"/>
      <c r="C71" s="212"/>
      <c r="D71" s="212"/>
      <c r="E71" s="212"/>
      <c r="F71" s="212"/>
      <c r="G71" s="212"/>
      <c r="H71" s="213"/>
      <c r="I71" s="1">
        <v>64</v>
      </c>
      <c r="J71" s="116">
        <v>2617</v>
      </c>
      <c r="K71" s="7">
        <v>12848</v>
      </c>
    </row>
    <row r="72" spans="1:11" ht="12.75">
      <c r="A72" s="211" t="s">
        <v>141</v>
      </c>
      <c r="B72" s="212"/>
      <c r="C72" s="212"/>
      <c r="D72" s="212"/>
      <c r="E72" s="212"/>
      <c r="F72" s="212"/>
      <c r="G72" s="212"/>
      <c r="H72" s="213"/>
      <c r="I72" s="1">
        <v>65</v>
      </c>
      <c r="J72" s="46">
        <f>J73+J74-J75+J76+J77</f>
        <v>206554</v>
      </c>
      <c r="K72" s="46">
        <f>K73+K74-K75+K76+K77</f>
        <v>243941</v>
      </c>
    </row>
    <row r="73" spans="1:11" ht="12.75">
      <c r="A73" s="211" t="s">
        <v>142</v>
      </c>
      <c r="B73" s="212"/>
      <c r="C73" s="212"/>
      <c r="D73" s="212"/>
      <c r="E73" s="212"/>
      <c r="F73" s="212"/>
      <c r="G73" s="212"/>
      <c r="H73" s="213"/>
      <c r="I73" s="1">
        <v>66</v>
      </c>
      <c r="J73" s="116">
        <v>142617</v>
      </c>
      <c r="K73" s="7">
        <v>180004</v>
      </c>
    </row>
    <row r="74" spans="1:11" ht="12.75">
      <c r="A74" s="211" t="s">
        <v>143</v>
      </c>
      <c r="B74" s="212"/>
      <c r="C74" s="212"/>
      <c r="D74" s="212"/>
      <c r="E74" s="212"/>
      <c r="F74" s="212"/>
      <c r="G74" s="212"/>
      <c r="H74" s="213"/>
      <c r="I74" s="1">
        <v>67</v>
      </c>
      <c r="J74" s="116"/>
      <c r="K74" s="7"/>
    </row>
    <row r="75" spans="1:11" ht="12.75">
      <c r="A75" s="211" t="s">
        <v>131</v>
      </c>
      <c r="B75" s="212"/>
      <c r="C75" s="212"/>
      <c r="D75" s="212"/>
      <c r="E75" s="212"/>
      <c r="F75" s="212"/>
      <c r="G75" s="212"/>
      <c r="H75" s="213"/>
      <c r="I75" s="1">
        <v>68</v>
      </c>
      <c r="J75" s="116"/>
      <c r="K75" s="7"/>
    </row>
    <row r="76" spans="1:11" ht="12.75">
      <c r="A76" s="211" t="s">
        <v>132</v>
      </c>
      <c r="B76" s="212"/>
      <c r="C76" s="212"/>
      <c r="D76" s="212"/>
      <c r="E76" s="212"/>
      <c r="F76" s="212"/>
      <c r="G76" s="212"/>
      <c r="H76" s="213"/>
      <c r="I76" s="1">
        <v>69</v>
      </c>
      <c r="J76" s="116"/>
      <c r="K76" s="7"/>
    </row>
    <row r="77" spans="1:11" ht="12.75">
      <c r="A77" s="211" t="s">
        <v>133</v>
      </c>
      <c r="B77" s="212"/>
      <c r="C77" s="212"/>
      <c r="D77" s="212"/>
      <c r="E77" s="212"/>
      <c r="F77" s="212"/>
      <c r="G77" s="212"/>
      <c r="H77" s="213"/>
      <c r="I77" s="1">
        <v>70</v>
      </c>
      <c r="J77" s="116">
        <v>63937</v>
      </c>
      <c r="K77" s="7">
        <v>63937</v>
      </c>
    </row>
    <row r="78" spans="1:11" ht="12.75">
      <c r="A78" s="211" t="s">
        <v>134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236</v>
      </c>
      <c r="B79" s="212"/>
      <c r="C79" s="212"/>
      <c r="D79" s="212"/>
      <c r="E79" s="212"/>
      <c r="F79" s="212"/>
      <c r="G79" s="212"/>
      <c r="H79" s="213"/>
      <c r="I79" s="1">
        <v>72</v>
      </c>
      <c r="J79" s="46">
        <f>J80-J81</f>
        <v>777042</v>
      </c>
      <c r="K79" s="46">
        <f>K80-K81</f>
        <v>1202478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777042</v>
      </c>
      <c r="K80" s="7">
        <v>1202478</v>
      </c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11" t="s">
        <v>237</v>
      </c>
      <c r="B82" s="212"/>
      <c r="C82" s="212"/>
      <c r="D82" s="212"/>
      <c r="E82" s="212"/>
      <c r="F82" s="212"/>
      <c r="G82" s="212"/>
      <c r="H82" s="213"/>
      <c r="I82" s="1">
        <v>75</v>
      </c>
      <c r="J82" s="46">
        <f>J83-J84</f>
        <v>747741</v>
      </c>
      <c r="K82" s="46">
        <f>K83-K84</f>
        <v>1393855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747741</v>
      </c>
      <c r="K83" s="7">
        <v>1393855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11" t="s">
        <v>171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14" t="s">
        <v>17</v>
      </c>
      <c r="B86" s="215"/>
      <c r="C86" s="215"/>
      <c r="D86" s="215"/>
      <c r="E86" s="215"/>
      <c r="F86" s="215"/>
      <c r="G86" s="215"/>
      <c r="H86" s="216"/>
      <c r="I86" s="1">
        <v>79</v>
      </c>
      <c r="J86" s="46">
        <f>SUM(J87:J89)</f>
        <v>217729</v>
      </c>
      <c r="K86" s="46">
        <f>SUM(K87:K89)</f>
        <v>214437</v>
      </c>
    </row>
    <row r="87" spans="1:11" ht="12.75">
      <c r="A87" s="211" t="s">
        <v>127</v>
      </c>
      <c r="B87" s="212"/>
      <c r="C87" s="212"/>
      <c r="D87" s="212"/>
      <c r="E87" s="212"/>
      <c r="F87" s="212"/>
      <c r="G87" s="212"/>
      <c r="H87" s="213"/>
      <c r="I87" s="1">
        <v>80</v>
      </c>
      <c r="J87" s="117">
        <v>8695</v>
      </c>
      <c r="K87" s="7">
        <v>6816</v>
      </c>
    </row>
    <row r="88" spans="1:11" ht="12.75">
      <c r="A88" s="211" t="s">
        <v>128</v>
      </c>
      <c r="B88" s="212"/>
      <c r="C88" s="212"/>
      <c r="D88" s="212"/>
      <c r="E88" s="212"/>
      <c r="F88" s="212"/>
      <c r="G88" s="212"/>
      <c r="H88" s="213"/>
      <c r="I88" s="1">
        <v>81</v>
      </c>
      <c r="J88" s="117"/>
      <c r="K88" s="7"/>
    </row>
    <row r="89" spans="1:11" ht="12.75">
      <c r="A89" s="211" t="s">
        <v>129</v>
      </c>
      <c r="B89" s="212"/>
      <c r="C89" s="212"/>
      <c r="D89" s="212"/>
      <c r="E89" s="212"/>
      <c r="F89" s="212"/>
      <c r="G89" s="212"/>
      <c r="H89" s="213"/>
      <c r="I89" s="1">
        <v>82</v>
      </c>
      <c r="J89" s="117">
        <v>209034</v>
      </c>
      <c r="K89" s="7">
        <v>207621</v>
      </c>
    </row>
    <row r="90" spans="1:11" ht="12.75">
      <c r="A90" s="214" t="s">
        <v>18</v>
      </c>
      <c r="B90" s="215"/>
      <c r="C90" s="215"/>
      <c r="D90" s="215"/>
      <c r="E90" s="215"/>
      <c r="F90" s="215"/>
      <c r="G90" s="215"/>
      <c r="H90" s="216"/>
      <c r="I90" s="1">
        <v>83</v>
      </c>
      <c r="J90" s="46">
        <f>SUM(J91:J99)</f>
        <v>6009825</v>
      </c>
      <c r="K90" s="46">
        <f>SUM(K91:K99)</f>
        <v>5684852</v>
      </c>
    </row>
    <row r="91" spans="1:11" ht="12.75">
      <c r="A91" s="211" t="s">
        <v>130</v>
      </c>
      <c r="B91" s="212"/>
      <c r="C91" s="212"/>
      <c r="D91" s="212"/>
      <c r="E91" s="212"/>
      <c r="F91" s="212"/>
      <c r="G91" s="212"/>
      <c r="H91" s="213"/>
      <c r="I91" s="1">
        <v>84</v>
      </c>
      <c r="J91" s="116">
        <v>5758</v>
      </c>
      <c r="K91" s="7">
        <v>5758</v>
      </c>
    </row>
    <row r="92" spans="1:11" ht="12.75">
      <c r="A92" s="211" t="s">
        <v>241</v>
      </c>
      <c r="B92" s="212"/>
      <c r="C92" s="212"/>
      <c r="D92" s="212"/>
      <c r="E92" s="212"/>
      <c r="F92" s="212"/>
      <c r="G92" s="212"/>
      <c r="H92" s="213"/>
      <c r="I92" s="1">
        <v>85</v>
      </c>
      <c r="J92" s="116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116">
        <v>1661916</v>
      </c>
      <c r="K93" s="7">
        <v>1422069</v>
      </c>
    </row>
    <row r="94" spans="1:11" ht="12.75">
      <c r="A94" s="211" t="s">
        <v>242</v>
      </c>
      <c r="B94" s="212"/>
      <c r="C94" s="212"/>
      <c r="D94" s="212"/>
      <c r="E94" s="212"/>
      <c r="F94" s="212"/>
      <c r="G94" s="212"/>
      <c r="H94" s="213"/>
      <c r="I94" s="1">
        <v>87</v>
      </c>
      <c r="J94" s="116"/>
      <c r="K94" s="7"/>
    </row>
    <row r="95" spans="1:11" ht="12.75">
      <c r="A95" s="211" t="s">
        <v>243</v>
      </c>
      <c r="B95" s="212"/>
      <c r="C95" s="212"/>
      <c r="D95" s="212"/>
      <c r="E95" s="212"/>
      <c r="F95" s="212"/>
      <c r="G95" s="212"/>
      <c r="H95" s="213"/>
      <c r="I95" s="1">
        <v>88</v>
      </c>
      <c r="J95" s="116">
        <v>1393</v>
      </c>
      <c r="K95" s="7">
        <v>1273</v>
      </c>
    </row>
    <row r="96" spans="1:11" ht="12.75">
      <c r="A96" s="211" t="s">
        <v>244</v>
      </c>
      <c r="B96" s="212"/>
      <c r="C96" s="212"/>
      <c r="D96" s="212"/>
      <c r="E96" s="212"/>
      <c r="F96" s="212"/>
      <c r="G96" s="212"/>
      <c r="H96" s="213"/>
      <c r="I96" s="1">
        <v>89</v>
      </c>
      <c r="J96" s="116">
        <v>3278893</v>
      </c>
      <c r="K96" s="7">
        <v>3206238</v>
      </c>
    </row>
    <row r="97" spans="1:11" ht="12.75">
      <c r="A97" s="211" t="s">
        <v>92</v>
      </c>
      <c r="B97" s="212"/>
      <c r="C97" s="212"/>
      <c r="D97" s="212"/>
      <c r="E97" s="212"/>
      <c r="F97" s="212"/>
      <c r="G97" s="212"/>
      <c r="H97" s="213"/>
      <c r="I97" s="1">
        <v>90</v>
      </c>
      <c r="J97" s="116"/>
      <c r="K97" s="7"/>
    </row>
    <row r="98" spans="1:11" ht="12.75">
      <c r="A98" s="211" t="s">
        <v>90</v>
      </c>
      <c r="B98" s="212"/>
      <c r="C98" s="212"/>
      <c r="D98" s="212"/>
      <c r="E98" s="212"/>
      <c r="F98" s="212"/>
      <c r="G98" s="212"/>
      <c r="H98" s="213"/>
      <c r="I98" s="1">
        <v>91</v>
      </c>
      <c r="J98" s="116">
        <v>1061211</v>
      </c>
      <c r="K98" s="7">
        <v>1048866</v>
      </c>
    </row>
    <row r="99" spans="1:11" ht="12.75">
      <c r="A99" s="211" t="s">
        <v>91</v>
      </c>
      <c r="B99" s="212"/>
      <c r="C99" s="212"/>
      <c r="D99" s="212"/>
      <c r="E99" s="212"/>
      <c r="F99" s="212"/>
      <c r="G99" s="212"/>
      <c r="H99" s="213"/>
      <c r="I99" s="1">
        <v>92</v>
      </c>
      <c r="J99" s="116">
        <v>654</v>
      </c>
      <c r="K99" s="7">
        <v>648</v>
      </c>
    </row>
    <row r="100" spans="1:11" ht="12.75">
      <c r="A100" s="214" t="s">
        <v>19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6">
        <f>SUM(J101:J112)</f>
        <v>2965461</v>
      </c>
      <c r="K100" s="46">
        <f>SUM(K101:K112)</f>
        <v>4727978</v>
      </c>
    </row>
    <row r="101" spans="1:11" ht="12.75">
      <c r="A101" s="211" t="s">
        <v>130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116">
        <v>1507607</v>
      </c>
      <c r="K101" s="7">
        <v>3187175</v>
      </c>
    </row>
    <row r="102" spans="1:11" ht="12.75">
      <c r="A102" s="211" t="s">
        <v>241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116">
        <v>369609</v>
      </c>
      <c r="K102" s="7">
        <v>79393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116">
        <v>503838</v>
      </c>
      <c r="K103" s="7">
        <v>412361</v>
      </c>
    </row>
    <row r="104" spans="1:11" ht="12.75">
      <c r="A104" s="211" t="s">
        <v>242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116">
        <v>102</v>
      </c>
      <c r="K104" s="7">
        <v>178</v>
      </c>
    </row>
    <row r="105" spans="1:11" ht="12.75">
      <c r="A105" s="211" t="s">
        <v>243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116">
        <v>358023</v>
      </c>
      <c r="K105" s="7">
        <v>371596</v>
      </c>
    </row>
    <row r="106" spans="1:11" ht="12.75">
      <c r="A106" s="211" t="s">
        <v>244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116">
        <v>93380</v>
      </c>
      <c r="K106" s="7">
        <v>93380</v>
      </c>
    </row>
    <row r="107" spans="1:11" ht="12.75">
      <c r="A107" s="211" t="s">
        <v>92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116"/>
      <c r="K107" s="7"/>
    </row>
    <row r="108" spans="1:11" ht="12.75">
      <c r="A108" s="211" t="s">
        <v>93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116">
        <v>6426</v>
      </c>
      <c r="K108" s="7">
        <v>6441</v>
      </c>
    </row>
    <row r="109" spans="1:11" ht="12.75">
      <c r="A109" s="211" t="s">
        <v>94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116">
        <v>55920</v>
      </c>
      <c r="K109" s="7">
        <v>184334</v>
      </c>
    </row>
    <row r="110" spans="1:11" ht="12.75">
      <c r="A110" s="211" t="s">
        <v>97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116"/>
      <c r="K110" s="7">
        <v>284918</v>
      </c>
    </row>
    <row r="111" spans="1:11" ht="12.75">
      <c r="A111" s="211" t="s">
        <v>95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116"/>
      <c r="K111" s="7"/>
    </row>
    <row r="112" spans="1:11" ht="12.75">
      <c r="A112" s="211" t="s">
        <v>96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116">
        <v>70556</v>
      </c>
      <c r="K112" s="7">
        <v>108202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7709</v>
      </c>
      <c r="K113" s="7">
        <v>9076</v>
      </c>
    </row>
    <row r="114" spans="1:11" ht="12.75">
      <c r="A114" s="214" t="s">
        <v>23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6">
        <f>J69+J86+J90+J100+J113</f>
        <v>30726837</v>
      </c>
      <c r="K114" s="46">
        <f>K69+K86+K90+K100+K113</f>
        <v>33281624</v>
      </c>
    </row>
    <row r="115" spans="1:11" ht="12.75">
      <c r="A115" s="199" t="s">
        <v>55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2453659</v>
      </c>
      <c r="K115" s="8">
        <v>2450547</v>
      </c>
    </row>
    <row r="116" spans="1:11" ht="12.75">
      <c r="A116" s="202" t="s">
        <v>307</v>
      </c>
      <c r="B116" s="203"/>
      <c r="C116" s="203"/>
      <c r="D116" s="203"/>
      <c r="E116" s="203"/>
      <c r="F116" s="203"/>
      <c r="G116" s="203"/>
      <c r="H116" s="203"/>
      <c r="I116" s="204"/>
      <c r="J116" s="205"/>
      <c r="K116" s="206"/>
    </row>
    <row r="117" spans="1:11" ht="12.75">
      <c r="A117" s="207" t="s">
        <v>184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6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2" t="s">
        <v>7</v>
      </c>
      <c r="B119" s="193"/>
      <c r="C119" s="193"/>
      <c r="D119" s="193"/>
      <c r="E119" s="193"/>
      <c r="F119" s="193"/>
      <c r="G119" s="193"/>
      <c r="H119" s="194"/>
      <c r="I119" s="4">
        <v>110</v>
      </c>
      <c r="J119" s="8"/>
      <c r="K119" s="8"/>
    </row>
    <row r="120" spans="1:11" ht="12.75">
      <c r="A120" s="195" t="s">
        <v>308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allowBlank="1" sqref="A1:I65536 J120:J65536 J116:J117 J114 J100 J90 J86 J82 J79 J72 J68:J69 J66 J56 J49 J40:J41 J35 J26 J16 J1:J9 K1:IV65536"/>
    <dataValidation type="whole" operator="greaterThanOrEqual" allowBlank="1" showInputMessage="1" showErrorMessage="1" errorTitle="Pogrešan unos" error="Mogu se unijeti samo cjelobrojne pozitivne vrijednosti." sqref="J10:J15 J115 J101:J113 J91:J99 J87:J89 J83:J84 J80:J81 J73:J77 J70 J67 J57:J65 J50:J55 J42:J48 J36:J39 J27:J34 J17:J2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" sqref="A4:M71"/>
    </sheetView>
  </sheetViews>
  <sheetFormatPr defaultColWidth="9.140625" defaultRowHeight="12.75"/>
  <cols>
    <col min="1" max="8" width="6.57421875" style="45" customWidth="1"/>
    <col min="9" max="9" width="6.140625" style="45" customWidth="1"/>
    <col min="10" max="13" width="9.140625" style="45" customWidth="1"/>
    <col min="14" max="16384" width="9.140625" style="45" customWidth="1"/>
  </cols>
  <sheetData>
    <row r="1" spans="1:13" ht="12.75" customHeight="1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4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94" t="s">
        <v>57</v>
      </c>
      <c r="B4" s="294"/>
      <c r="C4" s="294"/>
      <c r="D4" s="294"/>
      <c r="E4" s="294"/>
      <c r="F4" s="294"/>
      <c r="G4" s="294"/>
      <c r="H4" s="294"/>
      <c r="I4" s="291" t="s">
        <v>276</v>
      </c>
      <c r="J4" s="295" t="s">
        <v>316</v>
      </c>
      <c r="K4" s="295"/>
      <c r="L4" s="295" t="s">
        <v>317</v>
      </c>
      <c r="M4" s="295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1"/>
      <c r="J5" s="52" t="s">
        <v>311</v>
      </c>
      <c r="K5" s="52" t="s">
        <v>312</v>
      </c>
      <c r="L5" s="52" t="s">
        <v>311</v>
      </c>
      <c r="M5" s="52" t="s">
        <v>312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7" t="s">
        <v>24</v>
      </c>
      <c r="B7" s="208"/>
      <c r="C7" s="208"/>
      <c r="D7" s="208"/>
      <c r="E7" s="208"/>
      <c r="F7" s="208"/>
      <c r="G7" s="208"/>
      <c r="H7" s="225"/>
      <c r="I7" s="3">
        <v>111</v>
      </c>
      <c r="J7" s="47">
        <f>SUM(J8:J9)</f>
        <v>6982797</v>
      </c>
      <c r="K7" s="47">
        <f>SUM(K8:K9)</f>
        <v>3347659</v>
      </c>
      <c r="L7" s="47">
        <f>SUM(L8:L9)</f>
        <v>5202505</v>
      </c>
      <c r="M7" s="47">
        <f>SUM(M8:M9)</f>
        <v>2604833</v>
      </c>
    </row>
    <row r="8" spans="1:13" ht="12.75">
      <c r="A8" s="214" t="s">
        <v>150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6735906</v>
      </c>
      <c r="K8" s="7">
        <v>3238681</v>
      </c>
      <c r="L8" s="7">
        <v>5027972</v>
      </c>
      <c r="M8" s="7">
        <v>2501546</v>
      </c>
    </row>
    <row r="9" spans="1:13" ht="12.75">
      <c r="A9" s="214" t="s">
        <v>101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246891</v>
      </c>
      <c r="K9" s="7">
        <v>108978</v>
      </c>
      <c r="L9" s="7">
        <v>174533</v>
      </c>
      <c r="M9" s="7">
        <v>103287</v>
      </c>
    </row>
    <row r="10" spans="1:13" ht="12.75">
      <c r="A10" s="214" t="s">
        <v>10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6">
        <f>J11+J12+J16+J20+J21+J22+J25+J26</f>
        <v>5960434</v>
      </c>
      <c r="K10" s="46">
        <v>2947534</v>
      </c>
      <c r="L10" s="46">
        <f>L11+L12+L16+L20+L21+L22+L25+L26</f>
        <v>4584363</v>
      </c>
      <c r="M10" s="46">
        <f>M11+M12+M16+M20+M21+M22+M25+M26</f>
        <v>2369256</v>
      </c>
    </row>
    <row r="11" spans="1:13" ht="12.75">
      <c r="A11" s="214" t="s">
        <v>102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20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6">
        <f>SUM(J13:J15)</f>
        <v>5530917</v>
      </c>
      <c r="K12" s="46">
        <f>SUM(K13:K15)</f>
        <v>2629577</v>
      </c>
      <c r="L12" s="46">
        <f>SUM(L13:L15)</f>
        <v>4366893</v>
      </c>
      <c r="M12" s="46">
        <f>SUM(M13:M15)</f>
        <v>2255305</v>
      </c>
    </row>
    <row r="13" spans="1:13" ht="12.75">
      <c r="A13" s="211" t="s">
        <v>144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1367989</v>
      </c>
      <c r="K13" s="7">
        <v>667579</v>
      </c>
      <c r="L13" s="7">
        <v>906370</v>
      </c>
      <c r="M13" s="7">
        <v>447298</v>
      </c>
    </row>
    <row r="14" spans="1:13" ht="12.75">
      <c r="A14" s="211" t="s">
        <v>145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629</v>
      </c>
      <c r="K14" s="7">
        <v>-22</v>
      </c>
      <c r="L14" s="7">
        <v>178158</v>
      </c>
      <c r="M14" s="7">
        <v>81487</v>
      </c>
    </row>
    <row r="15" spans="1:13" ht="12.75">
      <c r="A15" s="211" t="s">
        <v>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4162299</v>
      </c>
      <c r="K15" s="7">
        <v>1962020</v>
      </c>
      <c r="L15" s="7">
        <v>3282365</v>
      </c>
      <c r="M15" s="7">
        <v>1726520</v>
      </c>
    </row>
    <row r="16" spans="1:13" ht="12.75">
      <c r="A16" s="214" t="s">
        <v>21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6">
        <f>SUM(J17:J19)</f>
        <v>40328</v>
      </c>
      <c r="K16" s="46">
        <f>SUM(K17:K19)</f>
        <v>20382</v>
      </c>
      <c r="L16" s="46">
        <f>SUM(L17:L19)</f>
        <v>42657</v>
      </c>
      <c r="M16" s="46">
        <f>SUM(M17:M19)</f>
        <v>21726</v>
      </c>
    </row>
    <row r="17" spans="1:13" ht="12.75">
      <c r="A17" s="211" t="s">
        <v>60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22641</v>
      </c>
      <c r="K17" s="7">
        <v>11425</v>
      </c>
      <c r="L17" s="7">
        <v>23771</v>
      </c>
      <c r="M17" s="7">
        <v>11992</v>
      </c>
    </row>
    <row r="18" spans="1:13" ht="12.75">
      <c r="A18" s="211" t="s">
        <v>61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12403</v>
      </c>
      <c r="K18" s="7">
        <v>6287</v>
      </c>
      <c r="L18" s="7">
        <v>12974</v>
      </c>
      <c r="M18" s="7">
        <v>6564</v>
      </c>
    </row>
    <row r="19" spans="1:13" ht="12.75">
      <c r="A19" s="211" t="s">
        <v>62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5284</v>
      </c>
      <c r="K19" s="7">
        <v>2670</v>
      </c>
      <c r="L19" s="7">
        <v>5912</v>
      </c>
      <c r="M19" s="7">
        <v>3170</v>
      </c>
    </row>
    <row r="20" spans="1:13" ht="12.75">
      <c r="A20" s="214" t="s">
        <v>103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28750</v>
      </c>
      <c r="K20" s="7">
        <v>13037</v>
      </c>
      <c r="L20" s="7">
        <v>34898</v>
      </c>
      <c r="M20" s="7">
        <v>28554</v>
      </c>
    </row>
    <row r="21" spans="1:13" ht="12.75">
      <c r="A21" s="214" t="s">
        <v>104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100262</v>
      </c>
      <c r="K21" s="7">
        <v>59892</v>
      </c>
      <c r="L21" s="7">
        <v>77630</v>
      </c>
      <c r="M21" s="7">
        <v>36422</v>
      </c>
    </row>
    <row r="22" spans="1:13" ht="12.75">
      <c r="A22" s="214" t="s">
        <v>22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6">
        <f>SUM(J23:J24)</f>
        <v>67722</v>
      </c>
      <c r="K22" s="46">
        <f>SUM(K23:K24)</f>
        <v>32197</v>
      </c>
      <c r="L22" s="46">
        <f>SUM(L23:L24)</f>
        <v>57205</v>
      </c>
      <c r="M22" s="46">
        <f>SUM(M23:M24)</f>
        <v>22174</v>
      </c>
    </row>
    <row r="23" spans="1:13" ht="12.75">
      <c r="A23" s="211" t="s">
        <v>135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136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67722</v>
      </c>
      <c r="K24" s="7">
        <v>32197</v>
      </c>
      <c r="L24" s="7">
        <v>57205</v>
      </c>
      <c r="M24" s="7">
        <v>22174</v>
      </c>
    </row>
    <row r="25" spans="1:13" ht="12.75">
      <c r="A25" s="214" t="s">
        <v>105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188732</v>
      </c>
      <c r="K25" s="7">
        <v>188732</v>
      </c>
      <c r="L25" s="7">
        <v>1370</v>
      </c>
      <c r="M25" s="7">
        <v>1370</v>
      </c>
    </row>
    <row r="26" spans="1:13" ht="12.75">
      <c r="A26" s="214" t="s">
        <v>48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3723</v>
      </c>
      <c r="K26" s="7">
        <v>3717</v>
      </c>
      <c r="L26" s="7">
        <v>3710</v>
      </c>
      <c r="M26" s="7">
        <v>3705</v>
      </c>
    </row>
    <row r="27" spans="1:13" ht="12.75">
      <c r="A27" s="214" t="s">
        <v>211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6">
        <f>SUM(J28:J32)</f>
        <v>544467</v>
      </c>
      <c r="K27" s="46">
        <f>SUM(K28:K32)</f>
        <v>494736</v>
      </c>
      <c r="L27" s="46">
        <f>SUM(L28:L32)</f>
        <v>1070278</v>
      </c>
      <c r="M27" s="46">
        <f>SUM(M28:M32)</f>
        <v>1008937</v>
      </c>
    </row>
    <row r="28" spans="1:13" ht="21.75" customHeight="1">
      <c r="A28" s="214" t="s">
        <v>225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117916</v>
      </c>
      <c r="K28" s="7">
        <v>71483</v>
      </c>
      <c r="L28" s="7">
        <v>106088</v>
      </c>
      <c r="M28" s="7">
        <v>47209</v>
      </c>
    </row>
    <row r="29" spans="1:13" ht="24" customHeight="1">
      <c r="A29" s="214" t="s">
        <v>153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71673</v>
      </c>
      <c r="K29" s="7">
        <v>68375</v>
      </c>
      <c r="L29" s="7">
        <v>49849</v>
      </c>
      <c r="M29" s="7">
        <v>47387</v>
      </c>
    </row>
    <row r="30" spans="1:13" ht="12.75">
      <c r="A30" s="214" t="s">
        <v>137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354878</v>
      </c>
      <c r="K30" s="7">
        <v>354878</v>
      </c>
      <c r="L30" s="7">
        <v>900427</v>
      </c>
      <c r="M30" s="7">
        <v>900427</v>
      </c>
    </row>
    <row r="31" spans="1:13" ht="12.75">
      <c r="A31" s="214" t="s">
        <v>221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>
        <v>13914</v>
      </c>
      <c r="M31" s="7">
        <v>13914</v>
      </c>
    </row>
    <row r="32" spans="1:13" ht="12.75">
      <c r="A32" s="214" t="s">
        <v>138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212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6">
        <f>SUM(J34:J37)</f>
        <v>434739</v>
      </c>
      <c r="K33" s="46">
        <f>SUM(K34:K37)</f>
        <v>296504</v>
      </c>
      <c r="L33" s="46">
        <f>SUM(L34:L37)</f>
        <v>158967</v>
      </c>
      <c r="M33" s="46">
        <f>SUM(M34:M37)</f>
        <v>51120</v>
      </c>
    </row>
    <row r="34" spans="1:13" ht="12.75">
      <c r="A34" s="214" t="s">
        <v>64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15064</v>
      </c>
      <c r="K34" s="7">
        <v>15064</v>
      </c>
      <c r="L34" s="7">
        <v>9804</v>
      </c>
      <c r="M34" s="7">
        <v>9675</v>
      </c>
    </row>
    <row r="35" spans="1:13" ht="21" customHeight="1">
      <c r="A35" s="214" t="s">
        <v>63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175441</v>
      </c>
      <c r="K35" s="7">
        <v>37206</v>
      </c>
      <c r="L35" s="7">
        <v>149134</v>
      </c>
      <c r="M35" s="7">
        <v>55788</v>
      </c>
    </row>
    <row r="36" spans="1:13" ht="12.75">
      <c r="A36" s="214" t="s">
        <v>222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244234</v>
      </c>
      <c r="K36" s="7">
        <v>244234</v>
      </c>
      <c r="L36" s="7">
        <v>29</v>
      </c>
      <c r="M36" s="7">
        <v>-14343</v>
      </c>
    </row>
    <row r="37" spans="1:13" ht="12.75">
      <c r="A37" s="214" t="s">
        <v>65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193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194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223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224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213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6">
        <f>J7+J27+J38+J40</f>
        <v>7527264</v>
      </c>
      <c r="K42" s="46">
        <f>K7+K27+K38+K40</f>
        <v>3842395</v>
      </c>
      <c r="L42" s="46">
        <f>L7+L27+L38+L40</f>
        <v>6272783</v>
      </c>
      <c r="M42" s="46">
        <f>M7+M27+M38+M40</f>
        <v>3613770</v>
      </c>
    </row>
    <row r="43" spans="1:13" ht="12.75">
      <c r="A43" s="214" t="s">
        <v>214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6">
        <f>J10+J33+J39+J41</f>
        <v>6395173</v>
      </c>
      <c r="K43" s="46">
        <f>K10+K33+K39+K41</f>
        <v>3244038</v>
      </c>
      <c r="L43" s="46">
        <f>L10+L33+L39+L41</f>
        <v>4743330</v>
      </c>
      <c r="M43" s="46">
        <f>M10+M33+M39+M41</f>
        <v>2420376</v>
      </c>
    </row>
    <row r="44" spans="1:13" ht="12.75">
      <c r="A44" s="214" t="s">
        <v>234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6">
        <f>J42-J43</f>
        <v>1132091</v>
      </c>
      <c r="K44" s="46">
        <f>K42-K43</f>
        <v>598357</v>
      </c>
      <c r="L44" s="46">
        <f>L42-L43</f>
        <v>1529453</v>
      </c>
      <c r="M44" s="46">
        <f>M42-M43</f>
        <v>1193394</v>
      </c>
    </row>
    <row r="45" spans="1:13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6">
        <f>IF(J42&gt;J43,J42-J43,0)</f>
        <v>1132091</v>
      </c>
      <c r="K45" s="46">
        <f>IF(K42&gt;K43,K42-K43,0)</f>
        <v>598357</v>
      </c>
      <c r="L45" s="46">
        <f>IF(L42&gt;L43,L42-L43,0)</f>
        <v>1529453</v>
      </c>
      <c r="M45" s="46">
        <f>IF(M42&gt;M43,M42-M43,0)</f>
        <v>1193394</v>
      </c>
    </row>
    <row r="46" spans="1:13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14" t="s">
        <v>215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161086</v>
      </c>
      <c r="K47" s="7">
        <v>80543</v>
      </c>
      <c r="L47" s="7">
        <v>135598</v>
      </c>
      <c r="M47" s="7">
        <v>68386</v>
      </c>
    </row>
    <row r="48" spans="1:13" ht="12.75">
      <c r="A48" s="214" t="s">
        <v>235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6">
        <f>J44-J47</f>
        <v>971005</v>
      </c>
      <c r="K48" s="46">
        <f>K44-K47</f>
        <v>517814</v>
      </c>
      <c r="L48" s="46">
        <f>L44-L47</f>
        <v>1393855</v>
      </c>
      <c r="M48" s="46">
        <f>M44-M47</f>
        <v>1125008</v>
      </c>
    </row>
    <row r="49" spans="1:13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6">
        <f>IF(J48&gt;0,J48,0)</f>
        <v>971005</v>
      </c>
      <c r="K49" s="46">
        <f>IF(K48&gt;0,K48,0)</f>
        <v>517814</v>
      </c>
      <c r="L49" s="46">
        <f>IF(L48&gt;0,L48,0)</f>
        <v>1393855</v>
      </c>
      <c r="M49" s="46">
        <f>IF(M48&gt;0,M48,0)</f>
        <v>1125008</v>
      </c>
    </row>
    <row r="50" spans="1:13" ht="12.75">
      <c r="A50" s="245" t="s">
        <v>218</v>
      </c>
      <c r="B50" s="246"/>
      <c r="C50" s="246"/>
      <c r="D50" s="246"/>
      <c r="E50" s="246"/>
      <c r="F50" s="246"/>
      <c r="G50" s="246"/>
      <c r="H50" s="247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02" t="s">
        <v>309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7" t="s">
        <v>185</v>
      </c>
      <c r="B52" s="208"/>
      <c r="C52" s="208"/>
      <c r="D52" s="208"/>
      <c r="E52" s="208"/>
      <c r="F52" s="208"/>
      <c r="G52" s="208"/>
      <c r="H52" s="208"/>
      <c r="I52" s="48"/>
      <c r="J52" s="48"/>
      <c r="K52" s="48"/>
      <c r="L52" s="48"/>
      <c r="M52" s="54"/>
    </row>
    <row r="53" spans="1:13" ht="12.75">
      <c r="A53" s="242" t="s">
        <v>232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233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02" t="s">
        <v>187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7" t="s">
        <v>202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971005</v>
      </c>
      <c r="K56" s="6">
        <f>K48</f>
        <v>517814</v>
      </c>
      <c r="L56" s="6">
        <f>L48</f>
        <v>1393855</v>
      </c>
      <c r="M56" s="6">
        <f>M48</f>
        <v>1125008</v>
      </c>
    </row>
    <row r="57" spans="1:13" ht="12.75">
      <c r="A57" s="214" t="s">
        <v>219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10230</v>
      </c>
      <c r="M57" s="46">
        <f>SUM(M58:M64)</f>
        <v>-11902</v>
      </c>
    </row>
    <row r="58" spans="1:13" ht="12.75">
      <c r="A58" s="214" t="s">
        <v>226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227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22.5" customHeight="1">
      <c r="A60" s="214" t="s">
        <v>43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>
        <v>10230</v>
      </c>
      <c r="M60" s="7">
        <v>-11902</v>
      </c>
    </row>
    <row r="61" spans="1:13" ht="12.75">
      <c r="A61" s="214" t="s">
        <v>228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229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230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231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220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191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6">
        <f>J57-J65</f>
        <v>0</v>
      </c>
      <c r="K66" s="46">
        <f>K57-K65</f>
        <v>0</v>
      </c>
      <c r="L66" s="46">
        <f>L57-L65</f>
        <v>10230</v>
      </c>
      <c r="M66" s="46">
        <f>M57-M65</f>
        <v>-11902</v>
      </c>
    </row>
    <row r="67" spans="1:13" ht="12.75">
      <c r="A67" s="214" t="s">
        <v>192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3">
        <f>J56+J66</f>
        <v>971005</v>
      </c>
      <c r="K67" s="53">
        <f>K56+K66</f>
        <v>517814</v>
      </c>
      <c r="L67" s="53">
        <f>L56+L66</f>
        <v>1404085</v>
      </c>
      <c r="M67" s="53">
        <f>M56+M66</f>
        <v>1113106</v>
      </c>
    </row>
    <row r="68" spans="1:13" ht="12.75" customHeight="1">
      <c r="A68" s="238" t="s">
        <v>310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186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232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233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8:H38"/>
    <mergeCell ref="A39:H39"/>
    <mergeCell ref="A40:H40"/>
    <mergeCell ref="A41:H41"/>
    <mergeCell ref="A42:H42"/>
    <mergeCell ref="A43:H4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64:H64"/>
    <mergeCell ref="A70:H70"/>
    <mergeCell ref="A58:H58"/>
    <mergeCell ref="A59:H59"/>
    <mergeCell ref="A60:H60"/>
    <mergeCell ref="A61:H61"/>
    <mergeCell ref="A63:H63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1">
    <dataValidation allowBlank="1" sqref="A1:IV65536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3" t="s">
        <v>162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330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 customHeight="1">
      <c r="A3" s="231" t="s">
        <v>329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55" t="s">
        <v>57</v>
      </c>
      <c r="B4" s="255"/>
      <c r="C4" s="255"/>
      <c r="D4" s="255"/>
      <c r="E4" s="255"/>
      <c r="F4" s="255"/>
      <c r="G4" s="255"/>
      <c r="H4" s="255"/>
      <c r="I4" s="58" t="s">
        <v>276</v>
      </c>
      <c r="J4" s="59" t="s">
        <v>316</v>
      </c>
      <c r="K4" s="59" t="s">
        <v>317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0">
        <v>2</v>
      </c>
      <c r="J5" s="61" t="s">
        <v>280</v>
      </c>
      <c r="K5" s="61" t="s">
        <v>281</v>
      </c>
    </row>
    <row r="6" spans="1:11" ht="12.75">
      <c r="A6" s="202" t="s">
        <v>154</v>
      </c>
      <c r="B6" s="203"/>
      <c r="C6" s="203"/>
      <c r="D6" s="203"/>
      <c r="E6" s="203"/>
      <c r="F6" s="203"/>
      <c r="G6" s="203"/>
      <c r="H6" s="203"/>
      <c r="I6" s="251"/>
      <c r="J6" s="251"/>
      <c r="K6" s="252"/>
    </row>
    <row r="7" spans="1:11" ht="12.75">
      <c r="A7" s="211" t="s">
        <v>38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39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40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49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14" t="s">
        <v>155</v>
      </c>
      <c r="B13" s="215"/>
      <c r="C13" s="215"/>
      <c r="D13" s="215"/>
      <c r="E13" s="215"/>
      <c r="F13" s="215"/>
      <c r="G13" s="215"/>
      <c r="H13" s="215"/>
      <c r="I13" s="1">
        <v>7</v>
      </c>
      <c r="J13" s="56">
        <f>SUM(J7:J12)</f>
        <v>0</v>
      </c>
      <c r="K13" s="46">
        <f>SUM(K7:K12)</f>
        <v>0</v>
      </c>
    </row>
    <row r="14" spans="1:11" ht="12.75">
      <c r="A14" s="211" t="s">
        <v>50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51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52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53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4" t="s">
        <v>156</v>
      </c>
      <c r="B18" s="215"/>
      <c r="C18" s="215"/>
      <c r="D18" s="215"/>
      <c r="E18" s="215"/>
      <c r="F18" s="215"/>
      <c r="G18" s="215"/>
      <c r="H18" s="215"/>
      <c r="I18" s="1">
        <v>12</v>
      </c>
      <c r="J18" s="56">
        <f>SUM(J14:J17)</f>
        <v>0</v>
      </c>
      <c r="K18" s="46">
        <f>SUM(K14:K17)</f>
        <v>0</v>
      </c>
    </row>
    <row r="19" spans="1:11" ht="12.75">
      <c r="A19" s="214" t="s">
        <v>34</v>
      </c>
      <c r="B19" s="215"/>
      <c r="C19" s="215"/>
      <c r="D19" s="215"/>
      <c r="E19" s="215"/>
      <c r="F19" s="215"/>
      <c r="G19" s="215"/>
      <c r="H19" s="215"/>
      <c r="I19" s="1">
        <v>13</v>
      </c>
      <c r="J19" s="56">
        <f>IF(J13&gt;J18,J13-J18,0)</f>
        <v>0</v>
      </c>
      <c r="K19" s="46">
        <f>IF(K13&gt;K18,K13-K18,0)</f>
        <v>0</v>
      </c>
    </row>
    <row r="20" spans="1:11" ht="12.75">
      <c r="A20" s="214" t="s">
        <v>35</v>
      </c>
      <c r="B20" s="215"/>
      <c r="C20" s="215"/>
      <c r="D20" s="215"/>
      <c r="E20" s="215"/>
      <c r="F20" s="215"/>
      <c r="G20" s="215"/>
      <c r="H20" s="215"/>
      <c r="I20" s="1">
        <v>14</v>
      </c>
      <c r="J20" s="56">
        <f>IF(J18&gt;J13,J18-J13,0)</f>
        <v>0</v>
      </c>
      <c r="K20" s="46">
        <f>IF(K18&gt;K13,K18-K13,0)</f>
        <v>0</v>
      </c>
    </row>
    <row r="21" spans="1:11" ht="12.75">
      <c r="A21" s="202" t="s">
        <v>157</v>
      </c>
      <c r="B21" s="203"/>
      <c r="C21" s="203"/>
      <c r="D21" s="203"/>
      <c r="E21" s="203"/>
      <c r="F21" s="203"/>
      <c r="G21" s="203"/>
      <c r="H21" s="203"/>
      <c r="I21" s="251"/>
      <c r="J21" s="251"/>
      <c r="K21" s="252"/>
    </row>
    <row r="22" spans="1:11" ht="12.75">
      <c r="A22" s="211" t="s">
        <v>176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177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178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179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180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4" t="s">
        <v>166</v>
      </c>
      <c r="B27" s="215"/>
      <c r="C27" s="215"/>
      <c r="D27" s="215"/>
      <c r="E27" s="215"/>
      <c r="F27" s="215"/>
      <c r="G27" s="215"/>
      <c r="H27" s="215"/>
      <c r="I27" s="1">
        <v>20</v>
      </c>
      <c r="J27" s="56">
        <f>SUM(J22:J26)</f>
        <v>0</v>
      </c>
      <c r="K27" s="46">
        <f>SUM(K22:K26)</f>
        <v>0</v>
      </c>
    </row>
    <row r="28" spans="1:11" ht="12.75">
      <c r="A28" s="211" t="s">
        <v>113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/>
    </row>
    <row r="29" spans="1:11" ht="12.75">
      <c r="A29" s="211" t="s">
        <v>114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14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56">
        <f>SUM(J28:J30)</f>
        <v>0</v>
      </c>
      <c r="K31" s="46">
        <f>SUM(K28:K30)</f>
        <v>0</v>
      </c>
    </row>
    <row r="32" spans="1:11" ht="12.75">
      <c r="A32" s="214" t="s">
        <v>36</v>
      </c>
      <c r="B32" s="215"/>
      <c r="C32" s="215"/>
      <c r="D32" s="215"/>
      <c r="E32" s="215"/>
      <c r="F32" s="215"/>
      <c r="G32" s="215"/>
      <c r="H32" s="215"/>
      <c r="I32" s="1">
        <v>25</v>
      </c>
      <c r="J32" s="56">
        <f>IF(J27&gt;J31,J27-J31,0)</f>
        <v>0</v>
      </c>
      <c r="K32" s="46">
        <f>IF(K27&gt;K31,K27-K31,0)</f>
        <v>0</v>
      </c>
    </row>
    <row r="33" spans="1:11" ht="12.75">
      <c r="A33" s="214" t="s">
        <v>37</v>
      </c>
      <c r="B33" s="215"/>
      <c r="C33" s="215"/>
      <c r="D33" s="215"/>
      <c r="E33" s="215"/>
      <c r="F33" s="215"/>
      <c r="G33" s="215"/>
      <c r="H33" s="215"/>
      <c r="I33" s="1">
        <v>26</v>
      </c>
      <c r="J33" s="56">
        <f>IF(J31&gt;J27,J31-J27,0)</f>
        <v>0</v>
      </c>
      <c r="K33" s="46">
        <f>IF(K31&gt;K27,K31-K27,0)</f>
        <v>0</v>
      </c>
    </row>
    <row r="34" spans="1:11" ht="12.75">
      <c r="A34" s="202" t="s">
        <v>158</v>
      </c>
      <c r="B34" s="203"/>
      <c r="C34" s="203"/>
      <c r="D34" s="203"/>
      <c r="E34" s="203"/>
      <c r="F34" s="203"/>
      <c r="G34" s="203"/>
      <c r="H34" s="203"/>
      <c r="I34" s="251"/>
      <c r="J34" s="251"/>
      <c r="K34" s="252"/>
    </row>
    <row r="35" spans="1:11" ht="12.75">
      <c r="A35" s="211" t="s">
        <v>172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27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6">
        <f>SUM(J35:J37)</f>
        <v>0</v>
      </c>
      <c r="K38" s="46">
        <f>SUM(K35:K37)</f>
        <v>0</v>
      </c>
    </row>
    <row r="39" spans="1:11" ht="12.75">
      <c r="A39" s="211" t="s">
        <v>29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30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31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32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33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4" t="s">
        <v>67</v>
      </c>
      <c r="B44" s="215"/>
      <c r="C44" s="215"/>
      <c r="D44" s="215"/>
      <c r="E44" s="215"/>
      <c r="F44" s="215"/>
      <c r="G44" s="215"/>
      <c r="H44" s="215"/>
      <c r="I44" s="1">
        <v>36</v>
      </c>
      <c r="J44" s="56">
        <f>SUM(J39:J43)</f>
        <v>0</v>
      </c>
      <c r="K44" s="46">
        <f>SUM(K39:K43)</f>
        <v>0</v>
      </c>
    </row>
    <row r="45" spans="1:11" ht="12.75">
      <c r="A45" s="214" t="s">
        <v>15</v>
      </c>
      <c r="B45" s="215"/>
      <c r="C45" s="215"/>
      <c r="D45" s="215"/>
      <c r="E45" s="215"/>
      <c r="F45" s="215"/>
      <c r="G45" s="215"/>
      <c r="H45" s="215"/>
      <c r="I45" s="1">
        <v>37</v>
      </c>
      <c r="J45" s="56">
        <f>IF(J38&gt;J44,J38-J44,0)</f>
        <v>0</v>
      </c>
      <c r="K45" s="46">
        <f>IF(K38&gt;K44,K38-K44,0)</f>
        <v>0</v>
      </c>
    </row>
    <row r="46" spans="1:11" ht="12.75">
      <c r="A46" s="214" t="s">
        <v>16</v>
      </c>
      <c r="B46" s="215"/>
      <c r="C46" s="215"/>
      <c r="D46" s="215"/>
      <c r="E46" s="215"/>
      <c r="F46" s="215"/>
      <c r="G46" s="215"/>
      <c r="H46" s="215"/>
      <c r="I46" s="1">
        <v>38</v>
      </c>
      <c r="J46" s="56">
        <f>IF(J44&gt;J38,J44-J38,0)</f>
        <v>0</v>
      </c>
      <c r="K46" s="46">
        <f>IF(K44&gt;K38,K44-K38,0)</f>
        <v>0</v>
      </c>
    </row>
    <row r="47" spans="1:11" ht="12.75">
      <c r="A47" s="211" t="s">
        <v>68</v>
      </c>
      <c r="B47" s="212"/>
      <c r="C47" s="212"/>
      <c r="D47" s="212"/>
      <c r="E47" s="212"/>
      <c r="F47" s="212"/>
      <c r="G47" s="212"/>
      <c r="H47" s="212"/>
      <c r="I47" s="1">
        <v>39</v>
      </c>
      <c r="J47" s="5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11" t="s">
        <v>69</v>
      </c>
      <c r="B48" s="212"/>
      <c r="C48" s="212"/>
      <c r="D48" s="212"/>
      <c r="E48" s="212"/>
      <c r="F48" s="212"/>
      <c r="G48" s="212"/>
      <c r="H48" s="212"/>
      <c r="I48" s="1">
        <v>40</v>
      </c>
      <c r="J48" s="56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>
      <c r="A49" s="211" t="s">
        <v>159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/>
      <c r="K49" s="7"/>
    </row>
    <row r="50" spans="1:11" ht="12.75">
      <c r="A50" s="211" t="s">
        <v>173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174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192" t="s">
        <v>175</v>
      </c>
      <c r="B52" s="193"/>
      <c r="C52" s="193"/>
      <c r="D52" s="193"/>
      <c r="E52" s="193"/>
      <c r="F52" s="193"/>
      <c r="G52" s="193"/>
      <c r="H52" s="193"/>
      <c r="I52" s="4">
        <v>44</v>
      </c>
      <c r="J52" s="57">
        <f>J49+J50-J51</f>
        <v>0</v>
      </c>
      <c r="K52" s="53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7:H27"/>
    <mergeCell ref="A28:H28"/>
    <mergeCell ref="A29:H29"/>
    <mergeCell ref="A30:H30"/>
    <mergeCell ref="A31:H31"/>
    <mergeCell ref="A32:H32"/>
    <mergeCell ref="A37:H37"/>
    <mergeCell ref="A38:H38"/>
    <mergeCell ref="A39:H39"/>
    <mergeCell ref="A40:H40"/>
    <mergeCell ref="A43:H43"/>
    <mergeCell ref="A44:H44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K53"/>
    </sheetView>
  </sheetViews>
  <sheetFormatPr defaultColWidth="9.140625" defaultRowHeight="12.75"/>
  <cols>
    <col min="1" max="8" width="7.7109375" style="45" customWidth="1"/>
    <col min="9" max="16384" width="9.140625" style="45" customWidth="1"/>
  </cols>
  <sheetData>
    <row r="1" spans="1:11" ht="12.75" customHeight="1">
      <c r="A1" s="253" t="s">
        <v>195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1" t="s">
        <v>343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31" t="s">
        <v>341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33.75">
      <c r="A4" s="296" t="s">
        <v>57</v>
      </c>
      <c r="B4" s="296"/>
      <c r="C4" s="296"/>
      <c r="D4" s="296"/>
      <c r="E4" s="296"/>
      <c r="F4" s="296"/>
      <c r="G4" s="296"/>
      <c r="H4" s="296"/>
      <c r="I4" s="297" t="s">
        <v>276</v>
      </c>
      <c r="J4" s="298" t="s">
        <v>316</v>
      </c>
      <c r="K4" s="298" t="s">
        <v>317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4">
        <v>2</v>
      </c>
      <c r="J5" s="65" t="s">
        <v>280</v>
      </c>
      <c r="K5" s="65" t="s">
        <v>281</v>
      </c>
    </row>
    <row r="6" spans="1:11" ht="12.75">
      <c r="A6" s="202" t="s">
        <v>154</v>
      </c>
      <c r="B6" s="203"/>
      <c r="C6" s="203"/>
      <c r="D6" s="203"/>
      <c r="E6" s="203"/>
      <c r="F6" s="203"/>
      <c r="G6" s="203"/>
      <c r="H6" s="203"/>
      <c r="I6" s="251"/>
      <c r="J6" s="251"/>
      <c r="K6" s="252"/>
    </row>
    <row r="7" spans="1:11" ht="12.75">
      <c r="A7" s="211" t="s">
        <v>197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8926503</v>
      </c>
      <c r="K7" s="7">
        <v>8291507</v>
      </c>
    </row>
    <row r="8" spans="1:11" ht="12.75">
      <c r="A8" s="211" t="s">
        <v>117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2428</v>
      </c>
      <c r="K8" s="7">
        <v>4350</v>
      </c>
    </row>
    <row r="9" spans="1:11" ht="12.75">
      <c r="A9" s="211" t="s">
        <v>118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119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120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104</v>
      </c>
      <c r="K11" s="7">
        <v>40276</v>
      </c>
    </row>
    <row r="12" spans="1:11" ht="12.75">
      <c r="A12" s="214" t="s">
        <v>196</v>
      </c>
      <c r="B12" s="215"/>
      <c r="C12" s="215"/>
      <c r="D12" s="215"/>
      <c r="E12" s="215"/>
      <c r="F12" s="215"/>
      <c r="G12" s="215"/>
      <c r="H12" s="215"/>
      <c r="I12" s="1">
        <v>6</v>
      </c>
      <c r="J12" s="56">
        <f>SUM(J7:J11)</f>
        <v>8929035</v>
      </c>
      <c r="K12" s="46">
        <f>SUM(K7:K11)</f>
        <v>8336133</v>
      </c>
    </row>
    <row r="13" spans="1:11" ht="12.75">
      <c r="A13" s="211" t="s">
        <v>121</v>
      </c>
      <c r="B13" s="212"/>
      <c r="C13" s="212"/>
      <c r="D13" s="212"/>
      <c r="E13" s="212"/>
      <c r="F13" s="212"/>
      <c r="G13" s="212"/>
      <c r="H13" s="212"/>
      <c r="I13" s="1">
        <v>7</v>
      </c>
      <c r="J13" s="5">
        <v>7829376</v>
      </c>
      <c r="K13" s="7">
        <v>6863918</v>
      </c>
    </row>
    <row r="14" spans="1:11" ht="12.75">
      <c r="A14" s="211" t="s">
        <v>122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34783</v>
      </c>
      <c r="K14" s="7">
        <v>36517</v>
      </c>
    </row>
    <row r="15" spans="1:11" ht="12.75">
      <c r="A15" s="211" t="s">
        <v>123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174528</v>
      </c>
      <c r="K16" s="7">
        <v>147858</v>
      </c>
    </row>
    <row r="17" spans="1:11" ht="12.75">
      <c r="A17" s="211" t="s">
        <v>125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911211</v>
      </c>
      <c r="K17" s="7">
        <v>550488</v>
      </c>
    </row>
    <row r="18" spans="1:11" ht="12.75">
      <c r="A18" s="211" t="s">
        <v>126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>
        <v>104095</v>
      </c>
      <c r="K18" s="7">
        <v>92336</v>
      </c>
    </row>
    <row r="19" spans="1:11" ht="12.75">
      <c r="A19" s="214" t="s">
        <v>45</v>
      </c>
      <c r="B19" s="215"/>
      <c r="C19" s="215"/>
      <c r="D19" s="215"/>
      <c r="E19" s="215"/>
      <c r="F19" s="215"/>
      <c r="G19" s="215"/>
      <c r="H19" s="215"/>
      <c r="I19" s="1">
        <v>13</v>
      </c>
      <c r="J19" s="56">
        <f>SUM(J13:J18)</f>
        <v>9053993</v>
      </c>
      <c r="K19" s="46">
        <f>SUM(K13:K18)</f>
        <v>7691117</v>
      </c>
    </row>
    <row r="20" spans="1:11" ht="24.75" customHeight="1">
      <c r="A20" s="214" t="s">
        <v>106</v>
      </c>
      <c r="B20" s="257"/>
      <c r="C20" s="257"/>
      <c r="D20" s="257"/>
      <c r="E20" s="257"/>
      <c r="F20" s="257"/>
      <c r="G20" s="257"/>
      <c r="H20" s="258"/>
      <c r="I20" s="1">
        <v>14</v>
      </c>
      <c r="J20" s="56">
        <f>IF(J12&gt;J19,J12-J19,0)</f>
        <v>0</v>
      </c>
      <c r="K20" s="46">
        <f>IF(K12&gt;K19,K12-K19,0)</f>
        <v>645016</v>
      </c>
    </row>
    <row r="21" spans="1:11" ht="25.5" customHeight="1">
      <c r="A21" s="220" t="s">
        <v>107</v>
      </c>
      <c r="B21" s="259"/>
      <c r="C21" s="259"/>
      <c r="D21" s="259"/>
      <c r="E21" s="259"/>
      <c r="F21" s="259"/>
      <c r="G21" s="259"/>
      <c r="H21" s="260"/>
      <c r="I21" s="1">
        <v>15</v>
      </c>
      <c r="J21" s="56">
        <f>IF(J19&gt;J12,J19-J12,0)</f>
        <v>124958</v>
      </c>
      <c r="K21" s="46">
        <f>IF(K19&gt;K12,K19-K12,0)</f>
        <v>0</v>
      </c>
    </row>
    <row r="22" spans="1:11" ht="12.75">
      <c r="A22" s="202" t="s">
        <v>157</v>
      </c>
      <c r="B22" s="203"/>
      <c r="C22" s="203"/>
      <c r="D22" s="203"/>
      <c r="E22" s="203"/>
      <c r="F22" s="203"/>
      <c r="G22" s="203"/>
      <c r="H22" s="203"/>
      <c r="I22" s="251"/>
      <c r="J22" s="251"/>
      <c r="K22" s="252"/>
    </row>
    <row r="23" spans="1:11" ht="12.75">
      <c r="A23" s="211" t="s">
        <v>163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273</v>
      </c>
      <c r="K23" s="7">
        <v>234</v>
      </c>
    </row>
    <row r="24" spans="1:11" ht="12.75">
      <c r="A24" s="211" t="s">
        <v>164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318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319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354895</v>
      </c>
      <c r="K26" s="7">
        <v>317835</v>
      </c>
    </row>
    <row r="27" spans="1:11" ht="12.75">
      <c r="A27" s="211" t="s">
        <v>165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>
        <v>324</v>
      </c>
    </row>
    <row r="28" spans="1:11" ht="12.75">
      <c r="A28" s="214" t="s">
        <v>112</v>
      </c>
      <c r="B28" s="215"/>
      <c r="C28" s="215"/>
      <c r="D28" s="215"/>
      <c r="E28" s="215"/>
      <c r="F28" s="215"/>
      <c r="G28" s="215"/>
      <c r="H28" s="215"/>
      <c r="I28" s="1">
        <v>21</v>
      </c>
      <c r="J28" s="56">
        <f>SUM(J23:J27)</f>
        <v>355168</v>
      </c>
      <c r="K28" s="46">
        <f>SUM(K23:K27)</f>
        <v>318393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68058</v>
      </c>
      <c r="K29" s="7">
        <v>50338</v>
      </c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>
        <v>5000</v>
      </c>
      <c r="K31" s="7"/>
    </row>
    <row r="32" spans="1:11" ht="12.75">
      <c r="A32" s="214" t="s">
        <v>46</v>
      </c>
      <c r="B32" s="215"/>
      <c r="C32" s="215"/>
      <c r="D32" s="215"/>
      <c r="E32" s="215"/>
      <c r="F32" s="215"/>
      <c r="G32" s="215"/>
      <c r="H32" s="215"/>
      <c r="I32" s="1">
        <v>25</v>
      </c>
      <c r="J32" s="56">
        <f>SUM(J29:J31)</f>
        <v>73058</v>
      </c>
      <c r="K32" s="46">
        <f>SUM(K29:K31)</f>
        <v>50338</v>
      </c>
    </row>
    <row r="33" spans="1:11" ht="22.5" customHeight="1">
      <c r="A33" s="214" t="s">
        <v>108</v>
      </c>
      <c r="B33" s="215"/>
      <c r="C33" s="215"/>
      <c r="D33" s="215"/>
      <c r="E33" s="215"/>
      <c r="F33" s="215"/>
      <c r="G33" s="215"/>
      <c r="H33" s="215"/>
      <c r="I33" s="1">
        <v>26</v>
      </c>
      <c r="J33" s="56">
        <f>IF(J28&gt;J32,J28-J32,0)</f>
        <v>282110</v>
      </c>
      <c r="K33" s="46">
        <f>IF(K28&gt;K32,K28-K32,0)</f>
        <v>268055</v>
      </c>
    </row>
    <row r="34" spans="1:11" ht="24.75" customHeight="1">
      <c r="A34" s="214" t="s">
        <v>109</v>
      </c>
      <c r="B34" s="215"/>
      <c r="C34" s="215"/>
      <c r="D34" s="215"/>
      <c r="E34" s="215"/>
      <c r="F34" s="215"/>
      <c r="G34" s="215"/>
      <c r="H34" s="215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02" t="s">
        <v>158</v>
      </c>
      <c r="B35" s="203"/>
      <c r="C35" s="203"/>
      <c r="D35" s="203"/>
      <c r="E35" s="203"/>
      <c r="F35" s="203"/>
      <c r="G35" s="203"/>
      <c r="H35" s="203"/>
      <c r="I35" s="251">
        <v>0</v>
      </c>
      <c r="J35" s="251"/>
      <c r="K35" s="252"/>
    </row>
    <row r="36" spans="1:11" ht="12.75">
      <c r="A36" s="211" t="s">
        <v>172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27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183476</v>
      </c>
      <c r="K37" s="7"/>
    </row>
    <row r="38" spans="1:11" ht="12.75">
      <c r="A38" s="211" t="s">
        <v>28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>
        <v>54029</v>
      </c>
      <c r="K38" s="7">
        <v>64033</v>
      </c>
    </row>
    <row r="39" spans="1:11" ht="12.75">
      <c r="A39" s="214" t="s">
        <v>47</v>
      </c>
      <c r="B39" s="215"/>
      <c r="C39" s="215"/>
      <c r="D39" s="215"/>
      <c r="E39" s="215"/>
      <c r="F39" s="215"/>
      <c r="G39" s="215"/>
      <c r="H39" s="215"/>
      <c r="I39" s="1">
        <v>31</v>
      </c>
      <c r="J39" s="56">
        <f>SUM(J36:J38)</f>
        <v>237505</v>
      </c>
      <c r="K39" s="46">
        <f>SUM(K36:K38)</f>
        <v>64033</v>
      </c>
    </row>
    <row r="40" spans="1:11" ht="12.75">
      <c r="A40" s="211" t="s">
        <v>29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697626</v>
      </c>
      <c r="K40" s="7">
        <v>650921</v>
      </c>
    </row>
    <row r="41" spans="1:11" ht="12.75">
      <c r="A41" s="211" t="s">
        <v>30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31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32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33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>
        <v>429</v>
      </c>
      <c r="K44" s="7">
        <v>5859</v>
      </c>
    </row>
    <row r="45" spans="1:11" ht="12.75">
      <c r="A45" s="214" t="s">
        <v>146</v>
      </c>
      <c r="B45" s="215"/>
      <c r="C45" s="215"/>
      <c r="D45" s="215"/>
      <c r="E45" s="215"/>
      <c r="F45" s="215"/>
      <c r="G45" s="215"/>
      <c r="H45" s="215"/>
      <c r="I45" s="1">
        <v>37</v>
      </c>
      <c r="J45" s="56">
        <f>SUM(J40:J44)</f>
        <v>698055</v>
      </c>
      <c r="K45" s="46">
        <f>SUM(K40:K44)</f>
        <v>656780</v>
      </c>
    </row>
    <row r="46" spans="1:11" ht="24.75" customHeight="1">
      <c r="A46" s="214" t="s">
        <v>160</v>
      </c>
      <c r="B46" s="215"/>
      <c r="C46" s="215"/>
      <c r="D46" s="215"/>
      <c r="E46" s="215"/>
      <c r="F46" s="215"/>
      <c r="G46" s="215"/>
      <c r="H46" s="215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25.5" customHeight="1">
      <c r="A47" s="214" t="s">
        <v>161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56">
        <f>IF(J45&gt;J39,J45-J39,0)</f>
        <v>460550</v>
      </c>
      <c r="K47" s="46">
        <f>IF(K45&gt;K39,K45-K39,0)</f>
        <v>592747</v>
      </c>
    </row>
    <row r="48" spans="1:11" ht="12.75">
      <c r="A48" s="214" t="s">
        <v>147</v>
      </c>
      <c r="B48" s="215"/>
      <c r="C48" s="215"/>
      <c r="D48" s="215"/>
      <c r="E48" s="215"/>
      <c r="F48" s="215"/>
      <c r="G48" s="215"/>
      <c r="H48" s="215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320324</v>
      </c>
    </row>
    <row r="49" spans="1:11" ht="12.75">
      <c r="A49" s="214" t="s">
        <v>13</v>
      </c>
      <c r="B49" s="215"/>
      <c r="C49" s="215"/>
      <c r="D49" s="215"/>
      <c r="E49" s="215"/>
      <c r="F49" s="215"/>
      <c r="G49" s="215"/>
      <c r="H49" s="215"/>
      <c r="I49" s="1">
        <v>41</v>
      </c>
      <c r="J49" s="56">
        <f>IF(J21-J20+J34-J33+J47-J46&gt;0,J21-J20+J34-J33+J47-J46,0)</f>
        <v>303398</v>
      </c>
      <c r="K49" s="46">
        <f>IF(K21-K20+K34-K33+K47-K46&gt;0,K21-K20+K34-K33+K47-K46,0)</f>
        <v>0</v>
      </c>
    </row>
    <row r="50" spans="1:11" ht="12.75">
      <c r="A50" s="214" t="s">
        <v>159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497096</v>
      </c>
      <c r="K50" s="7">
        <v>83101</v>
      </c>
    </row>
    <row r="51" spans="1:11" ht="12.75">
      <c r="A51" s="214" t="s">
        <v>173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>
        <v>320324</v>
      </c>
    </row>
    <row r="52" spans="1:11" ht="12.75">
      <c r="A52" s="214" t="s">
        <v>174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>
        <v>303398</v>
      </c>
      <c r="K52" s="7"/>
    </row>
    <row r="53" spans="1:11" ht="12.75">
      <c r="A53" s="220" t="s">
        <v>175</v>
      </c>
      <c r="B53" s="221"/>
      <c r="C53" s="221"/>
      <c r="D53" s="221"/>
      <c r="E53" s="221"/>
      <c r="F53" s="221"/>
      <c r="G53" s="221"/>
      <c r="H53" s="221"/>
      <c r="I53" s="4">
        <v>45</v>
      </c>
      <c r="J53" s="57">
        <f>J50+J51-J52</f>
        <v>193698</v>
      </c>
      <c r="K53" s="53">
        <f>K50+K51-K52</f>
        <v>403425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:K1"/>
    <mergeCell ref="A2:K2"/>
    <mergeCell ref="A4:H4"/>
    <mergeCell ref="A12:H12"/>
    <mergeCell ref="A5:H5"/>
    <mergeCell ref="A6:K6"/>
    <mergeCell ref="A7:H7"/>
    <mergeCell ref="A8:H8"/>
    <mergeCell ref="A3:K3"/>
    <mergeCell ref="A26:H26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35:K35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7:H27"/>
    <mergeCell ref="A28:H28"/>
    <mergeCell ref="A29:H29"/>
    <mergeCell ref="A30:H30"/>
    <mergeCell ref="A31:H31"/>
    <mergeCell ref="A32:H32"/>
    <mergeCell ref="A36:H36"/>
    <mergeCell ref="A37:H37"/>
    <mergeCell ref="A38:H38"/>
    <mergeCell ref="A39:H39"/>
    <mergeCell ref="A40:H40"/>
    <mergeCell ref="A44:H44"/>
    <mergeCell ref="A41:H41"/>
    <mergeCell ref="A42:H42"/>
    <mergeCell ref="A43:H43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3" sqref="A3:K25"/>
    </sheetView>
  </sheetViews>
  <sheetFormatPr defaultColWidth="9.140625" defaultRowHeight="12.75"/>
  <cols>
    <col min="1" max="8" width="8.421875" style="68" customWidth="1"/>
    <col min="9" max="16384" width="9.140625" style="68" customWidth="1"/>
  </cols>
  <sheetData>
    <row r="1" spans="1:12" ht="12.75">
      <c r="A1" s="279" t="s">
        <v>278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7"/>
    </row>
    <row r="2" spans="1:12" ht="15.75">
      <c r="A2" s="35"/>
      <c r="B2" s="66"/>
      <c r="C2" s="267" t="s">
        <v>279</v>
      </c>
      <c r="D2" s="267"/>
      <c r="E2" s="69" t="s">
        <v>344</v>
      </c>
      <c r="F2" s="36" t="s">
        <v>248</v>
      </c>
      <c r="G2" s="268" t="s">
        <v>337</v>
      </c>
      <c r="H2" s="269"/>
      <c r="I2" s="263" t="s">
        <v>342</v>
      </c>
      <c r="J2" s="264"/>
      <c r="K2" s="264"/>
      <c r="L2" s="70"/>
    </row>
    <row r="3" spans="1:11" ht="23.25">
      <c r="A3" s="299" t="s">
        <v>57</v>
      </c>
      <c r="B3" s="299"/>
      <c r="C3" s="299"/>
      <c r="D3" s="299"/>
      <c r="E3" s="299"/>
      <c r="F3" s="299"/>
      <c r="G3" s="299"/>
      <c r="H3" s="299"/>
      <c r="I3" s="300" t="s">
        <v>302</v>
      </c>
      <c r="J3" s="301" t="s">
        <v>148</v>
      </c>
      <c r="K3" s="301" t="s">
        <v>149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74">
        <v>2</v>
      </c>
      <c r="J4" s="73" t="s">
        <v>280</v>
      </c>
      <c r="K4" s="73" t="s">
        <v>281</v>
      </c>
    </row>
    <row r="5" spans="1:11" ht="12.75">
      <c r="A5" s="265" t="s">
        <v>282</v>
      </c>
      <c r="B5" s="266"/>
      <c r="C5" s="266"/>
      <c r="D5" s="266"/>
      <c r="E5" s="266"/>
      <c r="F5" s="266"/>
      <c r="G5" s="266"/>
      <c r="H5" s="266"/>
      <c r="I5" s="37">
        <v>1</v>
      </c>
      <c r="J5" s="38">
        <v>19792159</v>
      </c>
      <c r="K5" s="38">
        <v>19792159</v>
      </c>
    </row>
    <row r="6" spans="1:11" ht="12.75">
      <c r="A6" s="265" t="s">
        <v>283</v>
      </c>
      <c r="B6" s="266"/>
      <c r="C6" s="266"/>
      <c r="D6" s="266"/>
      <c r="E6" s="266"/>
      <c r="F6" s="266"/>
      <c r="G6" s="266"/>
      <c r="H6" s="266"/>
      <c r="I6" s="37">
        <v>2</v>
      </c>
      <c r="J6" s="39">
        <v>2617</v>
      </c>
      <c r="K6" s="39">
        <v>12848</v>
      </c>
    </row>
    <row r="7" spans="1:11" ht="12.75">
      <c r="A7" s="265" t="s">
        <v>284</v>
      </c>
      <c r="B7" s="266"/>
      <c r="C7" s="266"/>
      <c r="D7" s="266"/>
      <c r="E7" s="266"/>
      <c r="F7" s="266"/>
      <c r="G7" s="266"/>
      <c r="H7" s="266"/>
      <c r="I7" s="37">
        <v>3</v>
      </c>
      <c r="J7" s="39">
        <v>206554</v>
      </c>
      <c r="K7" s="39">
        <v>243941</v>
      </c>
    </row>
    <row r="8" spans="1:11" ht="12.75">
      <c r="A8" s="265" t="s">
        <v>285</v>
      </c>
      <c r="B8" s="266"/>
      <c r="C8" s="266"/>
      <c r="D8" s="266"/>
      <c r="E8" s="266"/>
      <c r="F8" s="266"/>
      <c r="G8" s="266"/>
      <c r="H8" s="266"/>
      <c r="I8" s="37">
        <v>4</v>
      </c>
      <c r="J8" s="39">
        <v>777042</v>
      </c>
      <c r="K8" s="39">
        <v>1202478</v>
      </c>
    </row>
    <row r="9" spans="1:11" ht="12.75">
      <c r="A9" s="265" t="s">
        <v>286</v>
      </c>
      <c r="B9" s="266"/>
      <c r="C9" s="266"/>
      <c r="D9" s="266"/>
      <c r="E9" s="266"/>
      <c r="F9" s="266"/>
      <c r="G9" s="266"/>
      <c r="H9" s="266"/>
      <c r="I9" s="37">
        <v>5</v>
      </c>
      <c r="J9" s="39">
        <v>747741</v>
      </c>
      <c r="K9" s="39">
        <v>1393855</v>
      </c>
    </row>
    <row r="10" spans="1:11" ht="12.75">
      <c r="A10" s="265" t="s">
        <v>287</v>
      </c>
      <c r="B10" s="266"/>
      <c r="C10" s="266"/>
      <c r="D10" s="266"/>
      <c r="E10" s="266"/>
      <c r="F10" s="266"/>
      <c r="G10" s="266"/>
      <c r="H10" s="266"/>
      <c r="I10" s="37">
        <v>6</v>
      </c>
      <c r="J10" s="39"/>
      <c r="K10" s="39"/>
    </row>
    <row r="11" spans="1:11" ht="12.75">
      <c r="A11" s="265" t="s">
        <v>288</v>
      </c>
      <c r="B11" s="266"/>
      <c r="C11" s="266"/>
      <c r="D11" s="266"/>
      <c r="E11" s="266"/>
      <c r="F11" s="266"/>
      <c r="G11" s="266"/>
      <c r="H11" s="266"/>
      <c r="I11" s="37">
        <v>7</v>
      </c>
      <c r="J11" s="39"/>
      <c r="K11" s="39"/>
    </row>
    <row r="12" spans="1:11" ht="12.75">
      <c r="A12" s="265" t="s">
        <v>289</v>
      </c>
      <c r="B12" s="266"/>
      <c r="C12" s="266"/>
      <c r="D12" s="266"/>
      <c r="E12" s="266"/>
      <c r="F12" s="266"/>
      <c r="G12" s="266"/>
      <c r="H12" s="266"/>
      <c r="I12" s="37">
        <v>8</v>
      </c>
      <c r="J12" s="39"/>
      <c r="K12" s="39"/>
    </row>
    <row r="13" spans="1:11" ht="12.75">
      <c r="A13" s="265" t="s">
        <v>290</v>
      </c>
      <c r="B13" s="266"/>
      <c r="C13" s="266"/>
      <c r="D13" s="266"/>
      <c r="E13" s="266"/>
      <c r="F13" s="266"/>
      <c r="G13" s="266"/>
      <c r="H13" s="266"/>
      <c r="I13" s="37">
        <v>9</v>
      </c>
      <c r="J13" s="39"/>
      <c r="K13" s="39"/>
    </row>
    <row r="14" spans="1:11" ht="12.75">
      <c r="A14" s="271" t="s">
        <v>291</v>
      </c>
      <c r="B14" s="272"/>
      <c r="C14" s="272"/>
      <c r="D14" s="272"/>
      <c r="E14" s="272"/>
      <c r="F14" s="272"/>
      <c r="G14" s="272"/>
      <c r="H14" s="272"/>
      <c r="I14" s="37">
        <v>10</v>
      </c>
      <c r="J14" s="71">
        <f>SUM(J5:J13)</f>
        <v>21526113</v>
      </c>
      <c r="K14" s="71">
        <f>SUM(K5:K13)</f>
        <v>22645281</v>
      </c>
    </row>
    <row r="15" spans="1:11" ht="12.75">
      <c r="A15" s="265" t="s">
        <v>292</v>
      </c>
      <c r="B15" s="266"/>
      <c r="C15" s="266"/>
      <c r="D15" s="266"/>
      <c r="E15" s="266"/>
      <c r="F15" s="266"/>
      <c r="G15" s="266"/>
      <c r="H15" s="266"/>
      <c r="I15" s="37">
        <v>11</v>
      </c>
      <c r="J15" s="39"/>
      <c r="K15" s="39"/>
    </row>
    <row r="16" spans="1:11" ht="12.75">
      <c r="A16" s="265" t="s">
        <v>293</v>
      </c>
      <c r="B16" s="266"/>
      <c r="C16" s="266"/>
      <c r="D16" s="266"/>
      <c r="E16" s="266"/>
      <c r="F16" s="266"/>
      <c r="G16" s="266"/>
      <c r="H16" s="266"/>
      <c r="I16" s="37">
        <v>12</v>
      </c>
      <c r="J16" s="39"/>
      <c r="K16" s="39"/>
    </row>
    <row r="17" spans="1:11" ht="12.75">
      <c r="A17" s="265" t="s">
        <v>294</v>
      </c>
      <c r="B17" s="266"/>
      <c r="C17" s="266"/>
      <c r="D17" s="266"/>
      <c r="E17" s="266"/>
      <c r="F17" s="266"/>
      <c r="G17" s="266"/>
      <c r="H17" s="266"/>
      <c r="I17" s="37">
        <v>13</v>
      </c>
      <c r="J17" s="39"/>
      <c r="K17" s="39"/>
    </row>
    <row r="18" spans="1:11" ht="12.75">
      <c r="A18" s="265" t="s">
        <v>295</v>
      </c>
      <c r="B18" s="266"/>
      <c r="C18" s="266"/>
      <c r="D18" s="266"/>
      <c r="E18" s="266"/>
      <c r="F18" s="266"/>
      <c r="G18" s="266"/>
      <c r="H18" s="266"/>
      <c r="I18" s="37">
        <v>14</v>
      </c>
      <c r="J18" s="39"/>
      <c r="K18" s="39"/>
    </row>
    <row r="19" spans="1:11" ht="12.75">
      <c r="A19" s="265" t="s">
        <v>296</v>
      </c>
      <c r="B19" s="266"/>
      <c r="C19" s="266"/>
      <c r="D19" s="266"/>
      <c r="E19" s="266"/>
      <c r="F19" s="266"/>
      <c r="G19" s="266"/>
      <c r="H19" s="266"/>
      <c r="I19" s="37">
        <v>15</v>
      </c>
      <c r="J19" s="39"/>
      <c r="K19" s="39"/>
    </row>
    <row r="20" spans="1:11" ht="12.75">
      <c r="A20" s="265" t="s">
        <v>297</v>
      </c>
      <c r="B20" s="266"/>
      <c r="C20" s="266"/>
      <c r="D20" s="266"/>
      <c r="E20" s="266"/>
      <c r="F20" s="266"/>
      <c r="G20" s="266"/>
      <c r="H20" s="266"/>
      <c r="I20" s="37">
        <v>16</v>
      </c>
      <c r="J20" s="39">
        <v>744312</v>
      </c>
      <c r="K20" s="39">
        <v>1119168</v>
      </c>
    </row>
    <row r="21" spans="1:11" ht="12.75">
      <c r="A21" s="271" t="s">
        <v>298</v>
      </c>
      <c r="B21" s="272"/>
      <c r="C21" s="272"/>
      <c r="D21" s="272"/>
      <c r="E21" s="272"/>
      <c r="F21" s="272"/>
      <c r="G21" s="272"/>
      <c r="H21" s="272"/>
      <c r="I21" s="37">
        <v>17</v>
      </c>
      <c r="J21" s="72">
        <f>SUM(J15:J20)</f>
        <v>744312</v>
      </c>
      <c r="K21" s="72">
        <f>SUM(K15:K20)</f>
        <v>1119168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299</v>
      </c>
      <c r="B23" s="274"/>
      <c r="C23" s="274"/>
      <c r="D23" s="274"/>
      <c r="E23" s="274"/>
      <c r="F23" s="274"/>
      <c r="G23" s="274"/>
      <c r="H23" s="274"/>
      <c r="I23" s="40">
        <v>18</v>
      </c>
      <c r="J23" s="38"/>
      <c r="K23" s="38"/>
    </row>
    <row r="24" spans="1:11" ht="17.25" customHeight="1">
      <c r="A24" s="275" t="s">
        <v>300</v>
      </c>
      <c r="B24" s="276"/>
      <c r="C24" s="276"/>
      <c r="D24" s="276"/>
      <c r="E24" s="276"/>
      <c r="F24" s="276"/>
      <c r="G24" s="276"/>
      <c r="H24" s="276"/>
      <c r="I24" s="41">
        <v>19</v>
      </c>
      <c r="J24" s="72"/>
      <c r="K24" s="72"/>
    </row>
    <row r="25" spans="1:11" ht="30" customHeight="1">
      <c r="A25" s="277" t="s">
        <v>301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7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I2:K2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H65536 I2 I1:IV1 I3:IV65536 L2:IV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85" t="s">
        <v>277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286" t="s">
        <v>313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Jasna Kranjec</cp:lastModifiedBy>
  <cp:lastPrinted>2014-07-30T11:22:42Z</cp:lastPrinted>
  <dcterms:created xsi:type="dcterms:W3CDTF">2008-10-17T11:51:54Z</dcterms:created>
  <dcterms:modified xsi:type="dcterms:W3CDTF">2014-08-08T11:36:01Z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