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<sst xmlns="http://schemas.openxmlformats.org/spreadsheetml/2006/main" count="437" uniqueCount="372">
  <si>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</si>
  <si>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</si>
  <si>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</si>
  <si>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</si>
  <si>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</si>
  <si>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</si>
  <si>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</si>
  <si>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</si>
  <si>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</si>
  <si>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</si>
  <si>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</si>
  <si>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</si>
  <si>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</si>
  <si>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</si>
  <si>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</si>
  <si>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</si>
  <si>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</si>
  <si>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</si>
  <si>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</si>
  <si>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</si>
  <si>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</si>
  <si>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</si>
  <si>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</si>
  <si>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</si>
  <si>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</si>
  <si>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</si>
  <si>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</si>
  <si>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</si>
  <si>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</si>
  <si>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</si>
  <si>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</si>
  <si>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</si>
  <si>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</si>
  <si>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</si>
  <si>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</si>
  <si>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</si>
  <si>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</si>
  <si>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</si>
  <si>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</si>
  <si>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</si>
  <si>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</si>
  <si>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</si>
  <si>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</si>
  <si>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</si>
  <si>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</si>
  <si>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</si>
  <si>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</si>
  <si>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</si>
  <si>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</si>
  <si>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</si>
  <si>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</si>
  <si>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</si>
  <si>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</si>
  <si>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</si>
  <si>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</si>
  <si>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</si>
  <si>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</si>
  <si>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</si>
  <si>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</si>
  <si>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</si>
  <si>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</si>
  <si>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</si>
  <si>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</si>
  <si>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</si>
  <si>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</si>
  <si>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</si>
  <si>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</si>
  <si>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</si>
  <si>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</si>
  <si>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</si>
  <si>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</si>
  <si>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</si>
  <si>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</si>
  <si>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</si>
  <si>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</si>
  <si>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</si>
  <si>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</si>
  <si>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</si>
  <si>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</si>
  <si>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</si>
  <si>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</si>
  <si>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</si>
  <si>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</si>
  <si>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</si>
  <si>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</si>
  <si>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</si>
  <si>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</si>
  <si>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</si>
  <si>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</si>
  <si>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</si>
  <si>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</si>
  <si>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</si>
  <si>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</si>
  <si>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</si>
  <si>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</si>
  <si>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</si>
  <si>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</si>
  <si>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</si>
  <si>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</si>
  <si>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</si>
  <si>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</si>
  <si>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</si>
  <si>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</si>
  <si>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</si>
  <si>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</si>
  <si>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</si>
  <si>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</si>
  <si>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</si>
  <si>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</si>
  <si>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</si>
  <si>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</si>
  <si>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</si>
  <si>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</si>
  <si>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</si>
  <si>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</si>
  <si>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</si>
  <si>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</si>
  <si>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</si>
  <si>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</si>
  <si>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</si>
  <si>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</si>
  <si>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</si>
  <si>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</si>
  <si>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</si>
  <si>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</si>
  <si>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</si>
  <si>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</si>
  <si>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</si>
  <si>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</si>
  <si>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</si>
  <si>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</si>
  <si>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</si>
  <si>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</si>
  <si>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</si>
  <si>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</si>
  <si>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</si>
  <si>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</si>
  <si>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</si>
  <si>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</si>
  <si>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</si>
  <si>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</si>
  <si>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</si>
  <si>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</si>
  <si>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</si>
  <si>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</si>
  <si>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</si>
  <si>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</si>
  <si>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</si>
  <si>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</si>
  <si>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</si>
  <si>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</si>
  <si>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</si>
  <si>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</si>
  <si>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</si>
  <si>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</si>
  <si>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</si>
  <si>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</si>
  <si>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</si>
  <si>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</si>
  <si>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</si>
  <si>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</si>
  <si>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</si>
  <si>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</si>
  <si>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</si>
  <si>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</si>
  <si>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</si>
  <si>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</si>
  <si>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</si>
  <si>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</si>
  <si>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</si>
  <si>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</si>
  <si>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</si>
  <si>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</si>
  <si>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</si>
  <si>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</si>
  <si>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</si>
  <si>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</si>
  <si>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</si>
  <si>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</si>
  <si>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</si>
  <si>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</si>
  <si>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</si>
  <si>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</si>
  <si>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</si>
  <si>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</si>
  <si>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</si>
  <si>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</si>
  <si>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</si>
  <si>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</si>
  <si>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</si>
  <si>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</si>
  <si>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</si>
  <si>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</si>
  <si>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</si>
  <si>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</si>
  <si>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</si>
  <si>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</si>
  <si>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</si>
  <si>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</si>
  <si>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</si>
  <si>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</si>
  <si>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</si>
  <si>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</si>
  <si>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</si>
  <si>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</si>
  <si>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</si>
  <si>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</si>
  <si>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</si>
  <si>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</si>
  <si>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</si>
  <si>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</si>
  <si>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</si>
  <si>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</si>
  <si>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</si>
  <si>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</si>
  <si>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</si>
  <si>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</si>
  <si>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</si>
  <si>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</si>
  <si>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</si>
  <si>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</si>
  <si>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</si>
  <si>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</si>
  <si>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</si>
  <si>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</si>
  <si>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</si>
  <si>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</si>
  <si>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</si>
  <si>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</si>
  <si>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</si>
  <si>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</si>
  <si>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</si>
  <si>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</si>
  <si>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</si>
  <si>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</si>
  <si>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</si>
  <si>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</si>
  <si>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</si>
  <si>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</si>
  <si>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</si>
  <si>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</si>
  <si>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</si>
  <si>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</si>
  <si>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</si>
  <si>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</si>
  <si>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</si>
  <si>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</si>
  <si>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</si>
  <si>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</si>
  <si>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</si>
  <si>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</si>
  <si>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</si>
  <si>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</si>
  <si>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</si>
  <si>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</si>
  <si>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</si>
  <si>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</si>
  <si>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</si>
  <si>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</si>
  <si>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</si>
  <si>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</si>
  <si>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</si>
  <si>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</si>
  <si>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</si>
  <si>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</si>
  <si>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</si>
  <si>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</si>
  <si>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</si>
  <si>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</si>
  <si>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</si>
  <si>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</si>
  <si>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</si>
  <si>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</si>
  <si>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</si>
  <si>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</si>
  <si>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</si>
  <si>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</si>
  <si>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</si>
  <si>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</si>
  <si>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</si>
  <si>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</si>
  <si>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</si>
  <si>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</si>
  <si>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</si>
  <si>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</si>
  <si>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</si>
  <si>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</si>
  <si>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</si>
  <si>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</si>
  <si>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</si>
  <si>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</si>
  <si>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</si>
  <si>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</si>
  <si>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</si>
  <si>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</si>
  <si>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</si>
  <si>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</si>
  <si>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</si>
  <si>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</si>
  <si>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</si>
  <si>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</si>
  <si>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</si>
  <si>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</si>
  <si>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</si>
  <si>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</si>
  <si>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</si>
  <si>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</si>
  <si>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</si>
  <si>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</si>
  <si>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</si>
  <si>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</si>
  <si>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</si>
  <si>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</si>
  <si>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</si>
  <si>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</si>
  <si>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</si>
  <si>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</si>
  <si>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</si>
  <si>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</si>
  <si>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</si>
  <si>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</si>
  <si>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30.06.2011.</t>
  </si>
  <si>
    <t>Obveznik:Hep Grupa</t>
  </si>
  <si>
    <t>01.01.</t>
  </si>
  <si>
    <t>u razdoblju 01.01.2011. do 30.06.2011.</t>
  </si>
  <si>
    <t>Obveznik: Hep Grupa</t>
  </si>
  <si>
    <t>30.06.2011.</t>
  </si>
  <si>
    <t>3557049</t>
  </si>
  <si>
    <t>080004306</t>
  </si>
  <si>
    <t>28921978587</t>
  </si>
  <si>
    <t>HEP Grupa</t>
  </si>
  <si>
    <t>Zagreb</t>
  </si>
  <si>
    <t>Ulica grada Vukovara 37</t>
  </si>
  <si>
    <t>www.hep.hr</t>
  </si>
  <si>
    <t>Grad Zagreb</t>
  </si>
  <si>
    <t>DA</t>
  </si>
  <si>
    <t>HRVATSKA ELEKTROPRIVREDA d.d.</t>
  </si>
  <si>
    <t>ZAGREB</t>
  </si>
  <si>
    <t>HEP - PROIZVODNJA d.o.o.</t>
  </si>
  <si>
    <t>1643983</t>
  </si>
  <si>
    <t>HEP - OPERATOR PRIJENOSNOG SUSTAVA d.o.o.</t>
  </si>
  <si>
    <t>1924427</t>
  </si>
  <si>
    <t>HEP - OPERATOR DISTRIBUCIJSKOG SUSTAVA d.o.o.</t>
  </si>
  <si>
    <t>1643991</t>
  </si>
  <si>
    <t>HEP - PLIN d.o.o.</t>
  </si>
  <si>
    <t>OSIJEK</t>
  </si>
  <si>
    <t>1582615</t>
  </si>
  <si>
    <t>HEP - TOPLINARSTVO d.o.o.</t>
  </si>
  <si>
    <t>1582623</t>
  </si>
  <si>
    <t>HEP - TRGOVINA d.o.o.</t>
  </si>
  <si>
    <t>2178966</t>
  </si>
  <si>
    <t>HEP - OPSKRBA d.o.o.</t>
  </si>
  <si>
    <t>1708422</t>
  </si>
  <si>
    <t>HEP - ODMOR I REKREACIJA d.o.o.</t>
  </si>
  <si>
    <t>1582003</t>
  </si>
  <si>
    <t>HEP - ESCO d.o.o.</t>
  </si>
  <si>
    <t>1632469</t>
  </si>
  <si>
    <t xml:space="preserve">HEP - NASTAVNO OBRAZOVNI CENTAR </t>
  </si>
  <si>
    <t>VELIKA</t>
  </si>
  <si>
    <t>1907719</t>
  </si>
  <si>
    <t>HEP - OBNOVLJIVI IZVORI ENERGIJE d.o.o.</t>
  </si>
  <si>
    <t>2138794</t>
  </si>
  <si>
    <t>APO d.o.o.</t>
  </si>
  <si>
    <t>3758044</t>
  </si>
  <si>
    <t>TE PLOMIN d.o.o.</t>
  </si>
  <si>
    <t>PLOMIN</t>
  </si>
  <si>
    <t>1249622</t>
  </si>
  <si>
    <t>Tatjana Sever</t>
  </si>
  <si>
    <t>6322 -153</t>
  </si>
  <si>
    <t>6322-204</t>
  </si>
  <si>
    <t>tatjana.sever@hep.hr</t>
  </si>
  <si>
    <t>Leo Begović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</si>
</sst>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1" fontId="2" fillId="24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24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20" xfId="57" applyFont="1" applyFill="1" applyBorder="1" applyAlignment="1" applyProtection="1">
      <alignment horizontal="center" vertical="center"/>
      <protection hidden="1" locked="0"/>
    </xf>
    <xf numFmtId="0" fontId="2" fillId="24" borderId="22" xfId="57" applyFont="1" applyFill="1" applyBorder="1" applyAlignment="1" applyProtection="1">
      <alignment horizontal="left" vertical="center"/>
      <protection hidden="1" locked="0"/>
    </xf>
    <xf numFmtId="0" fontId="2" fillId="24" borderId="30" xfId="57" applyFont="1" applyFill="1" applyBorder="1" applyAlignment="1" applyProtection="1">
      <alignment horizontal="left" vertical="center"/>
      <protection hidden="1" locked="0"/>
    </xf>
    <xf numFmtId="0" fontId="2" fillId="24" borderId="31" xfId="57" applyFont="1" applyFill="1" applyBorder="1" applyAlignment="1" applyProtection="1">
      <alignment horizontal="left" vertical="center"/>
      <protection hidden="1" locked="0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57" applyFont="1" applyBorder="1" applyAlignment="1" applyProtection="1">
      <alignment horizontal="center" vertical="top"/>
      <protection hidden="1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10" fillId="0" borderId="34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9" fillId="0" borderId="25" xfId="62" applyBorder="1" applyAlignment="1">
      <alignment/>
      <protection/>
    </xf>
    <xf numFmtId="0" fontId="3" fillId="0" borderId="25" xfId="57" applyFont="1" applyBorder="1" applyAlignment="1" applyProtection="1">
      <alignment horizontal="right"/>
      <protection hidden="1"/>
    </xf>
    <xf numFmtId="49" fontId="2" fillId="24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2" fillId="24" borderId="22" xfId="57" applyFont="1" applyFill="1" applyBorder="1" applyAlignment="1" applyProtection="1">
      <alignment horizontal="left" vertical="center"/>
      <protection hidden="1" locked="0"/>
    </xf>
    <xf numFmtId="0" fontId="3" fillId="0" borderId="30" xfId="57" applyFont="1" applyBorder="1" applyAlignment="1">
      <alignment horizontal="left"/>
      <protection/>
    </xf>
    <xf numFmtId="0" fontId="3" fillId="0" borderId="31" xfId="57" applyFont="1" applyBorder="1" applyAlignment="1">
      <alignment horizontal="left"/>
      <protection/>
    </xf>
    <xf numFmtId="0" fontId="2" fillId="24" borderId="22" xfId="57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 horizontal="center"/>
      <protection/>
    </xf>
    <xf numFmtId="49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2" fillId="24" borderId="22" xfId="57" applyFont="1" applyFill="1" applyBorder="1" applyAlignment="1" applyProtection="1">
      <alignment horizontal="center" vertical="center" wrapText="1"/>
      <protection hidden="1" locked="0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9" fontId="2" fillId="24" borderId="22" xfId="57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0" xfId="0" applyBorder="1" applyAlignment="1">
      <alignment horizontal="center" vertical="center" wrapText="1"/>
    </xf>
    <xf numFmtId="49" fontId="2" fillId="24" borderId="30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24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2" fillId="24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49" fontId="2" fillId="24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Border="1" applyAlignment="1">
      <alignment horizontal="left" vertical="center"/>
      <protection/>
    </xf>
    <xf numFmtId="1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tatjana.sever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24" t="s">
        <v>246</v>
      </c>
      <c r="B1" s="125"/>
      <c r="C1" s="125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90" t="s">
        <v>247</v>
      </c>
      <c r="B2" s="191"/>
      <c r="C2" s="191"/>
      <c r="D2" s="192"/>
      <c r="E2" s="110" t="s">
        <v>323</v>
      </c>
      <c r="F2" s="12"/>
      <c r="G2" s="13" t="s">
        <v>248</v>
      </c>
      <c r="H2" s="110" t="s">
        <v>326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93" t="s">
        <v>315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7" t="s">
        <v>249</v>
      </c>
      <c r="B6" s="128"/>
      <c r="C6" s="142" t="s">
        <v>327</v>
      </c>
      <c r="D6" s="143"/>
      <c r="E6" s="27"/>
      <c r="F6" s="27"/>
      <c r="G6" s="27"/>
      <c r="H6" s="27"/>
      <c r="I6" s="88"/>
      <c r="J6" s="10"/>
      <c r="K6" s="10"/>
      <c r="L6" s="10"/>
    </row>
    <row r="7" spans="1:12" ht="12.75">
      <c r="A7" s="89"/>
      <c r="B7" s="22"/>
      <c r="C7" s="16"/>
      <c r="D7" s="16"/>
      <c r="E7" s="27"/>
      <c r="F7" s="27"/>
      <c r="G7" s="27"/>
      <c r="H7" s="27"/>
      <c r="I7" s="88"/>
      <c r="J7" s="10"/>
      <c r="K7" s="10"/>
      <c r="L7" s="10"/>
    </row>
    <row r="8" spans="1:12" ht="12.75">
      <c r="A8" s="196" t="s">
        <v>250</v>
      </c>
      <c r="B8" s="197"/>
      <c r="C8" s="142" t="s">
        <v>328</v>
      </c>
      <c r="D8" s="143"/>
      <c r="E8" s="27"/>
      <c r="F8" s="27"/>
      <c r="G8" s="27"/>
      <c r="H8" s="27"/>
      <c r="I8" s="90"/>
      <c r="J8" s="10"/>
      <c r="K8" s="10"/>
      <c r="L8" s="10"/>
    </row>
    <row r="9" spans="1:12" ht="12.75">
      <c r="A9" s="91"/>
      <c r="B9" s="45"/>
      <c r="C9" s="20"/>
      <c r="D9" s="25"/>
      <c r="E9" s="16"/>
      <c r="F9" s="16"/>
      <c r="G9" s="16"/>
      <c r="H9" s="16"/>
      <c r="I9" s="90"/>
      <c r="J9" s="10"/>
      <c r="K9" s="10"/>
      <c r="L9" s="10"/>
    </row>
    <row r="10" spans="1:12" ht="12.75">
      <c r="A10" s="152" t="s">
        <v>251</v>
      </c>
      <c r="B10" s="188"/>
      <c r="C10" s="142" t="s">
        <v>329</v>
      </c>
      <c r="D10" s="143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7" t="s">
        <v>252</v>
      </c>
      <c r="B12" s="128"/>
      <c r="C12" s="164" t="s">
        <v>330</v>
      </c>
      <c r="D12" s="185"/>
      <c r="E12" s="185"/>
      <c r="F12" s="185"/>
      <c r="G12" s="185"/>
      <c r="H12" s="185"/>
      <c r="I12" s="131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7" t="s">
        <v>253</v>
      </c>
      <c r="B14" s="128"/>
      <c r="C14" s="186">
        <v>10000</v>
      </c>
      <c r="D14" s="187"/>
      <c r="E14" s="16"/>
      <c r="F14" s="164" t="s">
        <v>331</v>
      </c>
      <c r="G14" s="185"/>
      <c r="H14" s="185"/>
      <c r="I14" s="131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7" t="s">
        <v>254</v>
      </c>
      <c r="B16" s="128"/>
      <c r="C16" s="164" t="s">
        <v>332</v>
      </c>
      <c r="D16" s="185"/>
      <c r="E16" s="185"/>
      <c r="F16" s="185"/>
      <c r="G16" s="185"/>
      <c r="H16" s="185"/>
      <c r="I16" s="131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7" t="s">
        <v>255</v>
      </c>
      <c r="B18" s="128"/>
      <c r="C18" s="180"/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7" t="s">
        <v>256</v>
      </c>
      <c r="B20" s="128"/>
      <c r="C20" s="183" t="s">
        <v>333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7" t="s">
        <v>257</v>
      </c>
      <c r="B22" s="128"/>
      <c r="C22" s="112">
        <v>133</v>
      </c>
      <c r="D22" s="164" t="s">
        <v>331</v>
      </c>
      <c r="E22" s="166"/>
      <c r="F22" s="167"/>
      <c r="G22" s="157"/>
      <c r="H22" s="184"/>
      <c r="I22" s="92"/>
      <c r="J22" s="10"/>
      <c r="K22" s="10"/>
      <c r="L22" s="10"/>
    </row>
    <row r="23" spans="1:12" ht="12.75">
      <c r="A23" s="89"/>
      <c r="B23" s="22"/>
      <c r="C23" s="16"/>
      <c r="D23" s="23"/>
      <c r="E23" s="23"/>
      <c r="F23" s="23"/>
      <c r="G23" s="23"/>
      <c r="H23" s="16"/>
      <c r="I23" s="90"/>
      <c r="J23" s="10"/>
      <c r="K23" s="10"/>
      <c r="L23" s="10"/>
    </row>
    <row r="24" spans="1:12" ht="12.75">
      <c r="A24" s="157" t="s">
        <v>258</v>
      </c>
      <c r="B24" s="128"/>
      <c r="C24" s="112">
        <v>21</v>
      </c>
      <c r="D24" s="164" t="s">
        <v>334</v>
      </c>
      <c r="E24" s="166"/>
      <c r="F24" s="166"/>
      <c r="G24" s="167"/>
      <c r="H24" s="46" t="s">
        <v>259</v>
      </c>
      <c r="I24" s="113">
        <v>13896</v>
      </c>
      <c r="J24" s="10"/>
      <c r="K24" s="10"/>
      <c r="L24" s="10"/>
    </row>
    <row r="25" spans="1:12" ht="12.75">
      <c r="A25" s="89"/>
      <c r="B25" s="22"/>
      <c r="C25" s="16"/>
      <c r="D25" s="23"/>
      <c r="E25" s="23"/>
      <c r="F25" s="23"/>
      <c r="G25" s="22"/>
      <c r="H25" s="22" t="s">
        <v>316</v>
      </c>
      <c r="I25" s="93"/>
      <c r="J25" s="10"/>
      <c r="K25" s="10"/>
      <c r="L25" s="10"/>
    </row>
    <row r="26" spans="1:12" ht="12.75">
      <c r="A26" s="157" t="s">
        <v>260</v>
      </c>
      <c r="B26" s="128"/>
      <c r="C26" s="114" t="s">
        <v>335</v>
      </c>
      <c r="D26" s="24"/>
      <c r="E26" s="29"/>
      <c r="F26" s="23"/>
      <c r="G26" s="172" t="s">
        <v>261</v>
      </c>
      <c r="H26" s="128"/>
      <c r="I26" s="111"/>
      <c r="J26" s="10"/>
      <c r="K26" s="10"/>
      <c r="L26" s="10"/>
    </row>
    <row r="27" spans="1:12" ht="12.75">
      <c r="A27" s="89"/>
      <c r="B27" s="22"/>
      <c r="C27" s="16"/>
      <c r="D27" s="23"/>
      <c r="E27" s="23"/>
      <c r="F27" s="23"/>
      <c r="G27" s="23"/>
      <c r="H27" s="16"/>
      <c r="I27" s="94"/>
      <c r="J27" s="10"/>
      <c r="K27" s="10"/>
      <c r="L27" s="10"/>
    </row>
    <row r="28" spans="1:12" ht="12.75">
      <c r="A28" s="173" t="s">
        <v>262</v>
      </c>
      <c r="B28" s="174"/>
      <c r="C28" s="175"/>
      <c r="D28" s="175"/>
      <c r="E28" s="176" t="s">
        <v>263</v>
      </c>
      <c r="F28" s="177"/>
      <c r="G28" s="177"/>
      <c r="H28" s="178" t="s">
        <v>264</v>
      </c>
      <c r="I28" s="179"/>
      <c r="J28" s="10"/>
      <c r="K28" s="10"/>
      <c r="L28" s="10"/>
    </row>
    <row r="29" spans="1:12" ht="12.75">
      <c r="A29" s="95"/>
      <c r="B29" s="29"/>
      <c r="C29" s="29"/>
      <c r="D29" s="25"/>
      <c r="E29" s="16"/>
      <c r="F29" s="16"/>
      <c r="G29" s="16"/>
      <c r="H29" s="26"/>
      <c r="I29" s="94"/>
      <c r="J29" s="10"/>
      <c r="K29" s="10"/>
      <c r="L29" s="10"/>
    </row>
    <row r="30" spans="1:12" ht="12.75">
      <c r="A30" s="164" t="s">
        <v>336</v>
      </c>
      <c r="B30" s="166"/>
      <c r="C30" s="166"/>
      <c r="D30" s="167"/>
      <c r="E30" s="168" t="s">
        <v>337</v>
      </c>
      <c r="F30" s="169"/>
      <c r="G30" s="170"/>
      <c r="H30" s="171" t="s">
        <v>327</v>
      </c>
      <c r="I30" s="143"/>
      <c r="J30" s="10"/>
      <c r="K30" s="10"/>
      <c r="L30" s="10"/>
    </row>
    <row r="31" spans="1:12" ht="12.75">
      <c r="A31" s="136" t="s">
        <v>338</v>
      </c>
      <c r="B31" s="137"/>
      <c r="C31" s="137"/>
      <c r="D31" s="138"/>
      <c r="E31" s="144" t="s">
        <v>337</v>
      </c>
      <c r="F31" s="145"/>
      <c r="G31" s="146"/>
      <c r="H31" s="149" t="s">
        <v>339</v>
      </c>
      <c r="I31" s="148"/>
      <c r="J31" s="10"/>
      <c r="K31" s="10"/>
      <c r="L31" s="10"/>
    </row>
    <row r="32" spans="1:12" ht="12.75">
      <c r="A32" s="136" t="s">
        <v>340</v>
      </c>
      <c r="B32" s="137"/>
      <c r="C32" s="137"/>
      <c r="D32" s="138"/>
      <c r="E32" s="144" t="s">
        <v>337</v>
      </c>
      <c r="F32" s="145"/>
      <c r="G32" s="146"/>
      <c r="H32" s="147" t="s">
        <v>341</v>
      </c>
      <c r="I32" s="148"/>
      <c r="J32" s="10"/>
      <c r="K32" s="10"/>
      <c r="L32" s="10"/>
    </row>
    <row r="33" spans="1:12" ht="12.75">
      <c r="A33" s="136" t="s">
        <v>342</v>
      </c>
      <c r="B33" s="137"/>
      <c r="C33" s="137"/>
      <c r="D33" s="138"/>
      <c r="E33" s="144" t="s">
        <v>337</v>
      </c>
      <c r="F33" s="145"/>
      <c r="G33" s="146"/>
      <c r="H33" s="147" t="s">
        <v>343</v>
      </c>
      <c r="I33" s="148"/>
      <c r="J33" s="10"/>
      <c r="K33" s="10"/>
      <c r="L33" s="10"/>
    </row>
    <row r="34" spans="1:12" ht="12.75">
      <c r="A34" s="136" t="s">
        <v>344</v>
      </c>
      <c r="B34" s="137"/>
      <c r="C34" s="137"/>
      <c r="D34" s="138"/>
      <c r="E34" s="144" t="s">
        <v>345</v>
      </c>
      <c r="F34" s="145"/>
      <c r="G34" s="146"/>
      <c r="H34" s="149" t="s">
        <v>346</v>
      </c>
      <c r="I34" s="148"/>
      <c r="J34" s="10"/>
      <c r="K34" s="10"/>
      <c r="L34" s="10"/>
    </row>
    <row r="35" spans="1:12" ht="12.75">
      <c r="A35" s="136" t="s">
        <v>347</v>
      </c>
      <c r="B35" s="137"/>
      <c r="C35" s="137"/>
      <c r="D35" s="138"/>
      <c r="E35" s="139" t="s">
        <v>337</v>
      </c>
      <c r="F35" s="140"/>
      <c r="G35" s="141"/>
      <c r="H35" s="142" t="s">
        <v>348</v>
      </c>
      <c r="I35" s="143"/>
      <c r="J35" s="10"/>
      <c r="K35" s="10"/>
      <c r="L35" s="10"/>
    </row>
    <row r="36" spans="1:12" ht="12.75">
      <c r="A36" s="136" t="s">
        <v>349</v>
      </c>
      <c r="B36" s="137"/>
      <c r="C36" s="137"/>
      <c r="D36" s="138"/>
      <c r="E36" s="139" t="s">
        <v>337</v>
      </c>
      <c r="F36" s="140"/>
      <c r="G36" s="141"/>
      <c r="H36" s="142" t="s">
        <v>350</v>
      </c>
      <c r="I36" s="143"/>
      <c r="J36" s="10"/>
      <c r="K36" s="10"/>
      <c r="L36" s="10"/>
    </row>
    <row r="37" spans="1:12" ht="12.75">
      <c r="A37" s="136" t="s">
        <v>351</v>
      </c>
      <c r="B37" s="137"/>
      <c r="C37" s="137"/>
      <c r="D37" s="138"/>
      <c r="E37" s="139" t="s">
        <v>337</v>
      </c>
      <c r="F37" s="140"/>
      <c r="G37" s="141"/>
      <c r="H37" s="142" t="s">
        <v>352</v>
      </c>
      <c r="I37" s="143"/>
      <c r="J37" s="10"/>
      <c r="K37" s="10"/>
      <c r="L37" s="10"/>
    </row>
    <row r="38" spans="1:12" ht="12.75">
      <c r="A38" s="115" t="s">
        <v>353</v>
      </c>
      <c r="B38" s="116"/>
      <c r="C38" s="116"/>
      <c r="D38" s="117"/>
      <c r="E38" s="139" t="s">
        <v>337</v>
      </c>
      <c r="F38" s="140"/>
      <c r="G38" s="141"/>
      <c r="H38" s="142" t="s">
        <v>354</v>
      </c>
      <c r="I38" s="143"/>
      <c r="J38" s="10"/>
      <c r="K38" s="10"/>
      <c r="L38" s="10"/>
    </row>
    <row r="39" spans="1:12" ht="12.75">
      <c r="A39" s="136" t="s">
        <v>355</v>
      </c>
      <c r="B39" s="137"/>
      <c r="C39" s="137"/>
      <c r="D39" s="138"/>
      <c r="E39" s="139" t="s">
        <v>337</v>
      </c>
      <c r="F39" s="140"/>
      <c r="G39" s="141"/>
      <c r="H39" s="142" t="s">
        <v>356</v>
      </c>
      <c r="I39" s="143"/>
      <c r="J39" s="10"/>
      <c r="K39" s="10"/>
      <c r="L39" s="10"/>
    </row>
    <row r="40" spans="1:12" ht="12.75">
      <c r="A40" s="136" t="s">
        <v>357</v>
      </c>
      <c r="B40" s="137"/>
      <c r="C40" s="137"/>
      <c r="D40" s="138"/>
      <c r="E40" s="139" t="s">
        <v>358</v>
      </c>
      <c r="F40" s="140"/>
      <c r="G40" s="141"/>
      <c r="H40" s="142" t="s">
        <v>359</v>
      </c>
      <c r="I40" s="143"/>
      <c r="J40" s="10"/>
      <c r="K40" s="10"/>
      <c r="L40" s="10"/>
    </row>
    <row r="41" spans="1:12" ht="12.75">
      <c r="A41" s="136" t="s">
        <v>360</v>
      </c>
      <c r="B41" s="137"/>
      <c r="C41" s="137"/>
      <c r="D41" s="138"/>
      <c r="E41" s="139" t="s">
        <v>337</v>
      </c>
      <c r="F41" s="140"/>
      <c r="G41" s="141"/>
      <c r="H41" s="142" t="s">
        <v>361</v>
      </c>
      <c r="I41" s="143"/>
      <c r="J41" s="10"/>
      <c r="K41" s="10"/>
      <c r="L41" s="10"/>
    </row>
    <row r="42" spans="1:12" ht="12.75">
      <c r="A42" s="136" t="s">
        <v>362</v>
      </c>
      <c r="B42" s="137"/>
      <c r="C42" s="137"/>
      <c r="D42" s="138"/>
      <c r="E42" s="139" t="s">
        <v>337</v>
      </c>
      <c r="F42" s="140"/>
      <c r="G42" s="141"/>
      <c r="H42" s="142" t="s">
        <v>363</v>
      </c>
      <c r="I42" s="143"/>
      <c r="J42" s="10"/>
      <c r="K42" s="10"/>
      <c r="L42" s="10"/>
    </row>
    <row r="43" spans="1:12" ht="12.75">
      <c r="A43" s="136" t="s">
        <v>364</v>
      </c>
      <c r="B43" s="137"/>
      <c r="C43" s="137"/>
      <c r="D43" s="138"/>
      <c r="E43" s="139" t="s">
        <v>365</v>
      </c>
      <c r="F43" s="140"/>
      <c r="G43" s="141"/>
      <c r="H43" s="142" t="s">
        <v>366</v>
      </c>
      <c r="I43" s="143"/>
      <c r="J43" s="10"/>
      <c r="K43" s="10"/>
      <c r="L43" s="10"/>
    </row>
    <row r="44" spans="1:12" ht="12.75">
      <c r="A44" s="152" t="s">
        <v>265</v>
      </c>
      <c r="B44" s="153"/>
      <c r="C44" s="120"/>
      <c r="D44" s="121"/>
      <c r="E44" s="25"/>
      <c r="F44" s="158"/>
      <c r="G44" s="159"/>
      <c r="H44" s="159"/>
      <c r="I44" s="160"/>
      <c r="J44" s="10"/>
      <c r="K44" s="10"/>
      <c r="L44" s="10"/>
    </row>
    <row r="45" spans="1:12" ht="12.75">
      <c r="A45" s="96"/>
      <c r="B45" s="28"/>
      <c r="C45" s="161"/>
      <c r="D45" s="162"/>
      <c r="E45" s="16"/>
      <c r="F45" s="161"/>
      <c r="G45" s="163"/>
      <c r="H45" s="30"/>
      <c r="I45" s="97"/>
      <c r="J45" s="10"/>
      <c r="K45" s="10"/>
      <c r="L45" s="10"/>
    </row>
    <row r="46" spans="1:12" ht="12.75">
      <c r="A46" s="152" t="s">
        <v>266</v>
      </c>
      <c r="B46" s="153"/>
      <c r="C46" s="164" t="s">
        <v>367</v>
      </c>
      <c r="D46" s="165"/>
      <c r="E46" s="165"/>
      <c r="F46" s="165"/>
      <c r="G46" s="165"/>
      <c r="H46" s="165"/>
      <c r="I46" s="165"/>
      <c r="J46" s="10"/>
      <c r="K46" s="10"/>
      <c r="L46" s="10"/>
    </row>
    <row r="47" spans="1:12" ht="12.75">
      <c r="A47" s="89"/>
      <c r="B47" s="22"/>
      <c r="C47" s="21" t="s">
        <v>267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52" t="s">
        <v>268</v>
      </c>
      <c r="B48" s="153"/>
      <c r="C48" s="129" t="s">
        <v>368</v>
      </c>
      <c r="D48" s="130"/>
      <c r="E48" s="123"/>
      <c r="F48" s="16"/>
      <c r="G48" s="46" t="s">
        <v>269</v>
      </c>
      <c r="H48" s="129" t="s">
        <v>369</v>
      </c>
      <c r="I48" s="123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52" t="s">
        <v>255</v>
      </c>
      <c r="B50" s="153"/>
      <c r="C50" s="154" t="s">
        <v>370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57" t="s">
        <v>270</v>
      </c>
      <c r="B52" s="128"/>
      <c r="C52" s="129" t="s">
        <v>371</v>
      </c>
      <c r="D52" s="130"/>
      <c r="E52" s="130"/>
      <c r="F52" s="130"/>
      <c r="G52" s="130"/>
      <c r="H52" s="130"/>
      <c r="I52" s="131"/>
      <c r="J52" s="10"/>
      <c r="K52" s="10"/>
      <c r="L52" s="10"/>
    </row>
    <row r="53" spans="1:12" ht="12.75">
      <c r="A53" s="98"/>
      <c r="B53" s="20"/>
      <c r="C53" s="126" t="s">
        <v>271</v>
      </c>
      <c r="D53" s="126"/>
      <c r="E53" s="126"/>
      <c r="F53" s="126"/>
      <c r="G53" s="126"/>
      <c r="H53" s="126"/>
      <c r="I53" s="99"/>
      <c r="J53" s="10"/>
      <c r="K53" s="10"/>
      <c r="L53" s="10"/>
    </row>
    <row r="54" spans="1:12" ht="12.75">
      <c r="A54" s="98"/>
      <c r="B54" s="20"/>
      <c r="C54" s="31"/>
      <c r="D54" s="31"/>
      <c r="E54" s="31"/>
      <c r="F54" s="31"/>
      <c r="G54" s="31"/>
      <c r="H54" s="31"/>
      <c r="I54" s="99"/>
      <c r="J54" s="10"/>
      <c r="K54" s="10"/>
      <c r="L54" s="10"/>
    </row>
    <row r="55" spans="1:12" ht="12.75">
      <c r="A55" s="98"/>
      <c r="B55" s="132" t="s">
        <v>272</v>
      </c>
      <c r="C55" s="133"/>
      <c r="D55" s="133"/>
      <c r="E55" s="133"/>
      <c r="F55" s="44"/>
      <c r="G55" s="44"/>
      <c r="H55" s="44"/>
      <c r="I55" s="100"/>
      <c r="J55" s="10"/>
      <c r="K55" s="10"/>
      <c r="L55" s="10"/>
    </row>
    <row r="56" spans="1:12" ht="12.75">
      <c r="A56" s="98"/>
      <c r="B56" s="134" t="s">
        <v>304</v>
      </c>
      <c r="C56" s="135"/>
      <c r="D56" s="135"/>
      <c r="E56" s="135"/>
      <c r="F56" s="135"/>
      <c r="G56" s="135"/>
      <c r="H56" s="135"/>
      <c r="I56" s="127"/>
      <c r="J56" s="10"/>
      <c r="K56" s="10"/>
      <c r="L56" s="10"/>
    </row>
    <row r="57" spans="1:12" ht="12.75">
      <c r="A57" s="98"/>
      <c r="B57" s="134" t="s">
        <v>305</v>
      </c>
      <c r="C57" s="135"/>
      <c r="D57" s="135"/>
      <c r="E57" s="135"/>
      <c r="F57" s="135"/>
      <c r="G57" s="135"/>
      <c r="H57" s="135"/>
      <c r="I57" s="100"/>
      <c r="J57" s="10"/>
      <c r="K57" s="10"/>
      <c r="L57" s="10"/>
    </row>
    <row r="58" spans="1:12" ht="12.75">
      <c r="A58" s="98"/>
      <c r="B58" s="134" t="s">
        <v>306</v>
      </c>
      <c r="C58" s="135"/>
      <c r="D58" s="135"/>
      <c r="E58" s="135"/>
      <c r="F58" s="135"/>
      <c r="G58" s="135"/>
      <c r="H58" s="135"/>
      <c r="I58" s="127"/>
      <c r="J58" s="10"/>
      <c r="K58" s="10"/>
      <c r="L58" s="10"/>
    </row>
    <row r="59" spans="1:12" ht="12.75">
      <c r="A59" s="98"/>
      <c r="B59" s="134" t="s">
        <v>307</v>
      </c>
      <c r="C59" s="135"/>
      <c r="D59" s="135"/>
      <c r="E59" s="135"/>
      <c r="F59" s="135"/>
      <c r="G59" s="135"/>
      <c r="H59" s="135"/>
      <c r="I59" s="127"/>
      <c r="J59" s="10"/>
      <c r="K59" s="10"/>
      <c r="L59" s="10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273</v>
      </c>
      <c r="B61" s="16"/>
      <c r="C61" s="16"/>
      <c r="D61" s="16"/>
      <c r="E61" s="16"/>
      <c r="F61" s="16"/>
      <c r="G61" s="32"/>
      <c r="H61" s="33"/>
      <c r="I61" s="105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274</v>
      </c>
      <c r="F62" s="29"/>
      <c r="G62" s="122" t="s">
        <v>275</v>
      </c>
      <c r="H62" s="118"/>
      <c r="I62" s="119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50"/>
      <c r="H63" s="151"/>
      <c r="I63" s="109"/>
      <c r="J63" s="10"/>
      <c r="K63" s="10"/>
      <c r="L63" s="10"/>
    </row>
  </sheetData>
  <sheetProtection/>
  <protectedRanges>
    <protectedRange sqref="E2 H2 C18:I18 I26 C20:I20" name="Range1"/>
    <protectedRange sqref="C6:D6" name="Range1_2"/>
    <protectedRange sqref="C8:D8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22" name="Range1_9"/>
    <protectedRange sqref="D22:F22" name="Range1_10"/>
    <protectedRange sqref="C24" name="Range1_11"/>
    <protectedRange sqref="D24:G24" name="Range1_12"/>
    <protectedRange sqref="I24" name="Range1_13"/>
    <protectedRange sqref="C26" name="Range1_14"/>
    <protectedRange sqref="A30:I35 E36:I36 A36:D37 E37:G37 A38:G42" name="Range1_15"/>
  </protectedRanges>
  <mergeCells count="9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E31:G31"/>
    <mergeCell ref="H31:I31"/>
    <mergeCell ref="A36:D36"/>
    <mergeCell ref="E36:G36"/>
    <mergeCell ref="H36:I36"/>
    <mergeCell ref="A37:D37"/>
    <mergeCell ref="E37:G37"/>
    <mergeCell ref="H37:I37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E38:G38"/>
    <mergeCell ref="H38:I38"/>
    <mergeCell ref="A40:D40"/>
    <mergeCell ref="A31:D31"/>
    <mergeCell ref="E40:G40"/>
    <mergeCell ref="H40:I40"/>
    <mergeCell ref="A34:D3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E42:G42"/>
    <mergeCell ref="H42:I42"/>
    <mergeCell ref="A33:D33"/>
    <mergeCell ref="E33:G33"/>
    <mergeCell ref="H33:I33"/>
    <mergeCell ref="A35:D35"/>
    <mergeCell ref="E35:G35"/>
    <mergeCell ref="H35:I35"/>
    <mergeCell ref="E34:G34"/>
    <mergeCell ref="H34:I34"/>
    <mergeCell ref="A39:D39"/>
    <mergeCell ref="E39:G39"/>
    <mergeCell ref="H39:I39"/>
    <mergeCell ref="A43:D43"/>
    <mergeCell ref="E43:G43"/>
    <mergeCell ref="H43:I43"/>
    <mergeCell ref="A41:D41"/>
    <mergeCell ref="E41:G41"/>
    <mergeCell ref="H41:I41"/>
    <mergeCell ref="A42:D4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50" r:id="rId2" display="tatjana.sever@hep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N28" sqref="N28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08" t="s">
        <v>151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321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322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33.75">
      <c r="A4" s="213" t="s">
        <v>57</v>
      </c>
      <c r="B4" s="214"/>
      <c r="C4" s="214"/>
      <c r="D4" s="214"/>
      <c r="E4" s="214"/>
      <c r="F4" s="214"/>
      <c r="G4" s="214"/>
      <c r="H4" s="215"/>
      <c r="I4" s="53" t="s">
        <v>276</v>
      </c>
      <c r="J4" s="54" t="s">
        <v>317</v>
      </c>
      <c r="K4" s="55" t="s">
        <v>318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2">
        <v>2</v>
      </c>
      <c r="J5" s="51">
        <v>3</v>
      </c>
      <c r="K5" s="51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58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11</v>
      </c>
      <c r="B8" s="206"/>
      <c r="C8" s="206"/>
      <c r="D8" s="206"/>
      <c r="E8" s="206"/>
      <c r="F8" s="206"/>
      <c r="G8" s="206"/>
      <c r="H8" s="207"/>
      <c r="I8" s="1">
        <v>2</v>
      </c>
      <c r="J8" s="48">
        <f>J9+J16+J26+J35+J39</f>
        <v>29867757</v>
      </c>
      <c r="K8" s="48">
        <f>K9+K16+K26+K35+K39</f>
        <v>29670177</v>
      </c>
    </row>
    <row r="9" spans="1:11" ht="12.75">
      <c r="A9" s="216" t="s">
        <v>203</v>
      </c>
      <c r="B9" s="217"/>
      <c r="C9" s="217"/>
      <c r="D9" s="217"/>
      <c r="E9" s="217"/>
      <c r="F9" s="217"/>
      <c r="G9" s="217"/>
      <c r="H9" s="218"/>
      <c r="I9" s="1">
        <v>3</v>
      </c>
      <c r="J9" s="48">
        <f>SUM(J10:J15)</f>
        <v>123716</v>
      </c>
      <c r="K9" s="48">
        <f>SUM(K10:K15)</f>
        <v>115252</v>
      </c>
    </row>
    <row r="10" spans="1:11" ht="12.75">
      <c r="A10" s="216" t="s">
        <v>110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.75">
      <c r="A11" s="216" t="s">
        <v>12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63617</v>
      </c>
      <c r="K11" s="7">
        <v>52836</v>
      </c>
    </row>
    <row r="12" spans="1:11" ht="12.75">
      <c r="A12" s="216" t="s">
        <v>111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0</v>
      </c>
      <c r="K12" s="7">
        <v>0</v>
      </c>
    </row>
    <row r="13" spans="1:11" ht="12.75">
      <c r="A13" s="216" t="s">
        <v>206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0</v>
      </c>
      <c r="K13" s="7">
        <v>1</v>
      </c>
    </row>
    <row r="14" spans="1:11" ht="12.75">
      <c r="A14" s="216" t="s">
        <v>207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58706</v>
      </c>
      <c r="K14" s="7">
        <v>61371</v>
      </c>
    </row>
    <row r="15" spans="1:11" ht="12.75">
      <c r="A15" s="216" t="s">
        <v>208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1393</v>
      </c>
      <c r="K15" s="7">
        <v>1044</v>
      </c>
    </row>
    <row r="16" spans="1:11" ht="12.75">
      <c r="A16" s="216" t="s">
        <v>204</v>
      </c>
      <c r="B16" s="217"/>
      <c r="C16" s="217"/>
      <c r="D16" s="217"/>
      <c r="E16" s="217"/>
      <c r="F16" s="217"/>
      <c r="G16" s="217"/>
      <c r="H16" s="218"/>
      <c r="I16" s="1">
        <v>10</v>
      </c>
      <c r="J16" s="48">
        <f>SUM(J17:J25)</f>
        <v>27687128</v>
      </c>
      <c r="K16" s="48">
        <f>SUM(K17:K25)</f>
        <v>27493291</v>
      </c>
    </row>
    <row r="17" spans="1:11" ht="12.75">
      <c r="A17" s="216" t="s">
        <v>209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1026560</v>
      </c>
      <c r="K17" s="7">
        <v>1030013</v>
      </c>
    </row>
    <row r="18" spans="1:11" ht="12.75">
      <c r="A18" s="216" t="s">
        <v>245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11381557</v>
      </c>
      <c r="K18" s="7">
        <v>11091500</v>
      </c>
    </row>
    <row r="19" spans="1:11" ht="12.75">
      <c r="A19" s="216" t="s">
        <v>210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11590246</v>
      </c>
      <c r="K19" s="7">
        <v>11205186</v>
      </c>
    </row>
    <row r="20" spans="1:11" ht="12.75">
      <c r="A20" s="216" t="s">
        <v>25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102197</v>
      </c>
      <c r="K20" s="7">
        <v>93156</v>
      </c>
    </row>
    <row r="21" spans="1:11" ht="12.75">
      <c r="A21" s="216" t="s">
        <v>26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>
        <v>0</v>
      </c>
    </row>
    <row r="22" spans="1:11" ht="12.75">
      <c r="A22" s="216" t="s">
        <v>70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386055</v>
      </c>
      <c r="K22" s="7">
        <v>391365</v>
      </c>
    </row>
    <row r="23" spans="1:11" ht="12.75">
      <c r="A23" s="216" t="s">
        <v>71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2972154</v>
      </c>
      <c r="K23" s="7">
        <v>3455013</v>
      </c>
    </row>
    <row r="24" spans="1:11" ht="12.75">
      <c r="A24" s="216" t="s">
        <v>72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1197</v>
      </c>
      <c r="K24" s="7">
        <v>1197</v>
      </c>
    </row>
    <row r="25" spans="1:11" ht="12.75">
      <c r="A25" s="216" t="s">
        <v>73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227162</v>
      </c>
      <c r="K25" s="7">
        <v>225861</v>
      </c>
    </row>
    <row r="26" spans="1:11" ht="12.75">
      <c r="A26" s="216" t="s">
        <v>188</v>
      </c>
      <c r="B26" s="217"/>
      <c r="C26" s="217"/>
      <c r="D26" s="217"/>
      <c r="E26" s="217"/>
      <c r="F26" s="217"/>
      <c r="G26" s="217"/>
      <c r="H26" s="218"/>
      <c r="I26" s="1">
        <v>20</v>
      </c>
      <c r="J26" s="48">
        <f>SUM(J27:J34)</f>
        <v>1802635</v>
      </c>
      <c r="K26" s="48">
        <f>SUM(K27:K34)</f>
        <v>1803426</v>
      </c>
    </row>
    <row r="27" spans="1:11" ht="12.75">
      <c r="A27" s="216" t="s">
        <v>74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1622992</v>
      </c>
      <c r="K27" s="7">
        <v>1623048</v>
      </c>
    </row>
    <row r="28" spans="1:11" ht="12.75">
      <c r="A28" s="216" t="s">
        <v>75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0</v>
      </c>
      <c r="K28" s="7">
        <v>0</v>
      </c>
    </row>
    <row r="29" spans="1:11" ht="12.75">
      <c r="A29" s="216" t="s">
        <v>76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0</v>
      </c>
      <c r="K29" s="7">
        <v>0</v>
      </c>
    </row>
    <row r="30" spans="1:11" ht="12.75">
      <c r="A30" s="216" t="s">
        <v>81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>
        <v>0</v>
      </c>
    </row>
    <row r="31" spans="1:11" ht="12.75">
      <c r="A31" s="216" t="s">
        <v>82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1</v>
      </c>
      <c r="K31" s="7">
        <v>1</v>
      </c>
    </row>
    <row r="32" spans="1:11" ht="12.75">
      <c r="A32" s="216" t="s">
        <v>83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1183</v>
      </c>
      <c r="K32" s="7">
        <v>972</v>
      </c>
    </row>
    <row r="33" spans="1:11" ht="12.75">
      <c r="A33" s="216" t="s">
        <v>77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178459</v>
      </c>
      <c r="K33" s="7">
        <v>179405</v>
      </c>
    </row>
    <row r="34" spans="1:11" ht="12.75">
      <c r="A34" s="216" t="s">
        <v>181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0</v>
      </c>
      <c r="K34" s="7">
        <v>0</v>
      </c>
    </row>
    <row r="35" spans="1:11" ht="12.75">
      <c r="A35" s="216" t="s">
        <v>182</v>
      </c>
      <c r="B35" s="217"/>
      <c r="C35" s="217"/>
      <c r="D35" s="217"/>
      <c r="E35" s="217"/>
      <c r="F35" s="217"/>
      <c r="G35" s="217"/>
      <c r="H35" s="218"/>
      <c r="I35" s="1">
        <v>29</v>
      </c>
      <c r="J35" s="48">
        <f>SUM(J36:J38)</f>
        <v>94849</v>
      </c>
      <c r="K35" s="48">
        <f>SUM(K36:K38)</f>
        <v>98779</v>
      </c>
    </row>
    <row r="36" spans="1:11" ht="12.75">
      <c r="A36" s="216" t="s">
        <v>78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0</v>
      </c>
      <c r="K36" s="7">
        <v>0</v>
      </c>
    </row>
    <row r="37" spans="1:11" ht="12.75">
      <c r="A37" s="216" t="s">
        <v>79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94820</v>
      </c>
      <c r="K37" s="7">
        <v>98763</v>
      </c>
    </row>
    <row r="38" spans="1:11" ht="12.75">
      <c r="A38" s="216" t="s">
        <v>80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29</v>
      </c>
      <c r="K38" s="7">
        <v>16</v>
      </c>
    </row>
    <row r="39" spans="1:11" ht="12.75">
      <c r="A39" s="216" t="s">
        <v>183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159429</v>
      </c>
      <c r="K39" s="7">
        <v>159429</v>
      </c>
    </row>
    <row r="40" spans="1:11" ht="12.75">
      <c r="A40" s="205" t="s">
        <v>238</v>
      </c>
      <c r="B40" s="206"/>
      <c r="C40" s="206"/>
      <c r="D40" s="206"/>
      <c r="E40" s="206"/>
      <c r="F40" s="206"/>
      <c r="G40" s="206"/>
      <c r="H40" s="207"/>
      <c r="I40" s="1">
        <v>34</v>
      </c>
      <c r="J40" s="48">
        <f>J41+J49+J56+J64</f>
        <v>3735461</v>
      </c>
      <c r="K40" s="48">
        <f>K41+K49+K56+K64</f>
        <v>3265037</v>
      </c>
    </row>
    <row r="41" spans="1:11" ht="12.75">
      <c r="A41" s="216" t="s">
        <v>98</v>
      </c>
      <c r="B41" s="217"/>
      <c r="C41" s="217"/>
      <c r="D41" s="217"/>
      <c r="E41" s="217"/>
      <c r="F41" s="217"/>
      <c r="G41" s="217"/>
      <c r="H41" s="218"/>
      <c r="I41" s="1">
        <v>35</v>
      </c>
      <c r="J41" s="48">
        <f>SUM(J42:J48)</f>
        <v>1116671</v>
      </c>
      <c r="K41" s="48">
        <f>SUM(K42:K48)</f>
        <v>1043389</v>
      </c>
    </row>
    <row r="42" spans="1:11" ht="12.75">
      <c r="A42" s="216" t="s">
        <v>115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1105594</v>
      </c>
      <c r="K42" s="7">
        <v>1037029</v>
      </c>
    </row>
    <row r="43" spans="1:11" ht="12.75">
      <c r="A43" s="216" t="s">
        <v>116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10995</v>
      </c>
      <c r="K43" s="7">
        <v>6278</v>
      </c>
    </row>
    <row r="44" spans="1:11" ht="12.75">
      <c r="A44" s="216" t="s">
        <v>84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82</v>
      </c>
      <c r="K44" s="7">
        <v>82</v>
      </c>
    </row>
    <row r="45" spans="1:11" ht="12.75">
      <c r="A45" s="216" t="s">
        <v>85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0</v>
      </c>
      <c r="K45" s="7">
        <v>0</v>
      </c>
    </row>
    <row r="46" spans="1:11" ht="12.75">
      <c r="A46" s="216" t="s">
        <v>86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0</v>
      </c>
      <c r="K46" s="7">
        <v>0</v>
      </c>
    </row>
    <row r="47" spans="1:11" ht="12.75">
      <c r="A47" s="216" t="s">
        <v>87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0</v>
      </c>
      <c r="K47" s="7">
        <v>0</v>
      </c>
    </row>
    <row r="48" spans="1:11" ht="12.75">
      <c r="A48" s="216" t="s">
        <v>88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0</v>
      </c>
      <c r="K48" s="7">
        <v>0</v>
      </c>
    </row>
    <row r="49" spans="1:11" ht="12.75">
      <c r="A49" s="216" t="s">
        <v>99</v>
      </c>
      <c r="B49" s="217"/>
      <c r="C49" s="217"/>
      <c r="D49" s="217"/>
      <c r="E49" s="217"/>
      <c r="F49" s="217"/>
      <c r="G49" s="217"/>
      <c r="H49" s="218"/>
      <c r="I49" s="1">
        <v>43</v>
      </c>
      <c r="J49" s="48">
        <f>SUM(J50:J55)</f>
        <v>1854010</v>
      </c>
      <c r="K49" s="48">
        <f>SUM(K50:K55)</f>
        <v>1821729</v>
      </c>
    </row>
    <row r="50" spans="1:11" ht="12.75">
      <c r="A50" s="216" t="s">
        <v>198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0</v>
      </c>
      <c r="K50" s="7">
        <v>0</v>
      </c>
    </row>
    <row r="51" spans="1:11" ht="12.75">
      <c r="A51" s="216" t="s">
        <v>199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1730328</v>
      </c>
      <c r="K51" s="7">
        <v>1621898</v>
      </c>
    </row>
    <row r="52" spans="1:11" ht="12.75">
      <c r="A52" s="216" t="s">
        <v>200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0</v>
      </c>
      <c r="K52" s="7">
        <v>0</v>
      </c>
    </row>
    <row r="53" spans="1:11" ht="12.75">
      <c r="A53" s="216" t="s">
        <v>201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1179</v>
      </c>
      <c r="K53" s="7">
        <v>1105</v>
      </c>
    </row>
    <row r="54" spans="1:11" ht="12.75">
      <c r="A54" s="216" t="s">
        <v>8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28211</v>
      </c>
      <c r="K54" s="7">
        <v>103462</v>
      </c>
    </row>
    <row r="55" spans="1:11" ht="12.75">
      <c r="A55" s="216" t="s">
        <v>9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94292</v>
      </c>
      <c r="K55" s="7">
        <v>95264</v>
      </c>
    </row>
    <row r="56" spans="1:11" ht="12.75">
      <c r="A56" s="216" t="s">
        <v>100</v>
      </c>
      <c r="B56" s="217"/>
      <c r="C56" s="217"/>
      <c r="D56" s="217"/>
      <c r="E56" s="217"/>
      <c r="F56" s="217"/>
      <c r="G56" s="217"/>
      <c r="H56" s="218"/>
      <c r="I56" s="1">
        <v>50</v>
      </c>
      <c r="J56" s="48">
        <f>SUM(J57:J63)</f>
        <v>2623</v>
      </c>
      <c r="K56" s="48">
        <f>SUM(K57:K63)</f>
        <v>3638</v>
      </c>
    </row>
    <row r="57" spans="1:11" ht="12.75">
      <c r="A57" s="216" t="s">
        <v>74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>
        <v>0</v>
      </c>
    </row>
    <row r="58" spans="1:11" ht="12.75">
      <c r="A58" s="216" t="s">
        <v>75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0</v>
      </c>
      <c r="K58" s="7">
        <v>850</v>
      </c>
    </row>
    <row r="59" spans="1:11" ht="12.75">
      <c r="A59" s="216" t="s">
        <v>240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>
        <v>0</v>
      </c>
      <c r="K59" s="7">
        <v>0</v>
      </c>
    </row>
    <row r="60" spans="1:11" ht="12.75">
      <c r="A60" s="216" t="s">
        <v>81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>
        <v>0</v>
      </c>
      <c r="K60" s="7">
        <v>0</v>
      </c>
    </row>
    <row r="61" spans="1:11" ht="12.75">
      <c r="A61" s="216" t="s">
        <v>82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0</v>
      </c>
      <c r="K61" s="7">
        <v>0</v>
      </c>
    </row>
    <row r="62" spans="1:11" ht="12.75">
      <c r="A62" s="216" t="s">
        <v>83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2623</v>
      </c>
      <c r="K62" s="7">
        <v>2788</v>
      </c>
    </row>
    <row r="63" spans="1:11" ht="12.75">
      <c r="A63" s="216" t="s">
        <v>44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0</v>
      </c>
      <c r="K63" s="7">
        <v>0</v>
      </c>
    </row>
    <row r="64" spans="1:11" ht="12.75">
      <c r="A64" s="216" t="s">
        <v>205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762157</v>
      </c>
      <c r="K64" s="7">
        <v>396281</v>
      </c>
    </row>
    <row r="65" spans="1:11" ht="12.75">
      <c r="A65" s="205" t="s">
        <v>54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17759</v>
      </c>
      <c r="K65" s="7">
        <v>35740</v>
      </c>
    </row>
    <row r="66" spans="1:11" ht="12.75">
      <c r="A66" s="205" t="s">
        <v>239</v>
      </c>
      <c r="B66" s="206"/>
      <c r="C66" s="206"/>
      <c r="D66" s="206"/>
      <c r="E66" s="206"/>
      <c r="F66" s="206"/>
      <c r="G66" s="206"/>
      <c r="H66" s="207"/>
      <c r="I66" s="1">
        <v>60</v>
      </c>
      <c r="J66" s="48">
        <f>J7+J8+J40+J65</f>
        <v>33620977</v>
      </c>
      <c r="K66" s="48">
        <f>K7+K8+K40+K65</f>
        <v>32970954</v>
      </c>
    </row>
    <row r="67" spans="1:11" ht="12.75">
      <c r="A67" s="219" t="s">
        <v>89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3730807</v>
      </c>
      <c r="K67" s="8">
        <v>3667859</v>
      </c>
    </row>
    <row r="68" spans="1:11" ht="12.75">
      <c r="A68" s="222" t="s">
        <v>56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2" t="s">
        <v>189</v>
      </c>
      <c r="B69" s="203"/>
      <c r="C69" s="203"/>
      <c r="D69" s="203"/>
      <c r="E69" s="203"/>
      <c r="F69" s="203"/>
      <c r="G69" s="203"/>
      <c r="H69" s="204"/>
      <c r="I69" s="3">
        <v>62</v>
      </c>
      <c r="J69" s="49">
        <f>J70+J71+J72+J78+J79+J82+J85</f>
        <v>19679852</v>
      </c>
      <c r="K69" s="49">
        <f>K70+K71+K72+K78+K79+K82+K85</f>
        <v>19706062</v>
      </c>
    </row>
    <row r="70" spans="1:11" ht="12.75">
      <c r="A70" s="216" t="s">
        <v>139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19792159</v>
      </c>
      <c r="K70" s="7">
        <v>19792159</v>
      </c>
    </row>
    <row r="71" spans="1:11" ht="12.75">
      <c r="A71" s="216" t="s">
        <v>140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-1005546</v>
      </c>
      <c r="K71" s="7">
        <v>-558809</v>
      </c>
    </row>
    <row r="72" spans="1:11" ht="12.75">
      <c r="A72" s="216" t="s">
        <v>141</v>
      </c>
      <c r="B72" s="217"/>
      <c r="C72" s="217"/>
      <c r="D72" s="217"/>
      <c r="E72" s="217"/>
      <c r="F72" s="217"/>
      <c r="G72" s="217"/>
      <c r="H72" s="218"/>
      <c r="I72" s="1">
        <v>65</v>
      </c>
      <c r="J72" s="48">
        <f>J73+J74-J75+J76+J77</f>
        <v>118245</v>
      </c>
      <c r="K72" s="48">
        <f>K73+K74-K75+K76+K77</f>
        <v>167584</v>
      </c>
    </row>
    <row r="73" spans="1:11" ht="12.75">
      <c r="A73" s="216" t="s">
        <v>142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54309</v>
      </c>
      <c r="K73" s="7">
        <v>103647</v>
      </c>
    </row>
    <row r="74" spans="1:11" ht="12.75">
      <c r="A74" s="216" t="s">
        <v>143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0</v>
      </c>
      <c r="K74" s="7">
        <v>0</v>
      </c>
    </row>
    <row r="75" spans="1:11" ht="12.75">
      <c r="A75" s="216" t="s">
        <v>131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0</v>
      </c>
      <c r="K75" s="7">
        <v>0</v>
      </c>
    </row>
    <row r="76" spans="1:11" ht="12.75">
      <c r="A76" s="216" t="s">
        <v>132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133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63936</v>
      </c>
      <c r="K77" s="7">
        <v>63937</v>
      </c>
    </row>
    <row r="78" spans="1:11" ht="12.75">
      <c r="A78" s="216" t="s">
        <v>134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0</v>
      </c>
      <c r="K78" s="7">
        <v>0</v>
      </c>
    </row>
    <row r="79" spans="1:11" ht="12.75">
      <c r="A79" s="216" t="s">
        <v>236</v>
      </c>
      <c r="B79" s="217"/>
      <c r="C79" s="217"/>
      <c r="D79" s="217"/>
      <c r="E79" s="217"/>
      <c r="F79" s="217"/>
      <c r="G79" s="217"/>
      <c r="H79" s="218"/>
      <c r="I79" s="1">
        <v>72</v>
      </c>
      <c r="J79" s="48">
        <f>J80-J81</f>
        <v>-723302</v>
      </c>
      <c r="K79" s="48">
        <f>K80-K81</f>
        <v>-288797</v>
      </c>
    </row>
    <row r="80" spans="1:11" ht="12.75">
      <c r="A80" s="225" t="s">
        <v>167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36239</v>
      </c>
      <c r="K80" s="7">
        <v>540368</v>
      </c>
    </row>
    <row r="81" spans="1:11" ht="12.75">
      <c r="A81" s="225" t="s">
        <v>168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759541</v>
      </c>
      <c r="K81" s="7">
        <v>829165</v>
      </c>
    </row>
    <row r="82" spans="1:11" ht="12.75">
      <c r="A82" s="216" t="s">
        <v>237</v>
      </c>
      <c r="B82" s="217"/>
      <c r="C82" s="217"/>
      <c r="D82" s="217"/>
      <c r="E82" s="217"/>
      <c r="F82" s="217"/>
      <c r="G82" s="217"/>
      <c r="H82" s="218"/>
      <c r="I82" s="1">
        <v>75</v>
      </c>
      <c r="J82" s="48">
        <f>J83-J84</f>
        <v>1435366</v>
      </c>
      <c r="K82" s="48">
        <f>K83-K84</f>
        <v>543658</v>
      </c>
    </row>
    <row r="83" spans="1:11" ht="12.75">
      <c r="A83" s="225" t="s">
        <v>169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1435366</v>
      </c>
      <c r="K83" s="7">
        <v>543658</v>
      </c>
    </row>
    <row r="84" spans="1:11" ht="12.75">
      <c r="A84" s="225" t="s">
        <v>170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>
        <v>0</v>
      </c>
    </row>
    <row r="85" spans="1:11" ht="12.75">
      <c r="A85" s="216" t="s">
        <v>171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62930</v>
      </c>
      <c r="K85" s="7">
        <v>50267</v>
      </c>
    </row>
    <row r="86" spans="1:11" ht="12.75">
      <c r="A86" s="205" t="s">
        <v>17</v>
      </c>
      <c r="B86" s="206"/>
      <c r="C86" s="206"/>
      <c r="D86" s="206"/>
      <c r="E86" s="206"/>
      <c r="F86" s="206"/>
      <c r="G86" s="206"/>
      <c r="H86" s="207"/>
      <c r="I86" s="1">
        <v>79</v>
      </c>
      <c r="J86" s="48">
        <f>SUM(J87:J89)</f>
        <v>799945</v>
      </c>
      <c r="K86" s="48">
        <f>SUM(K87:K89)</f>
        <v>763055</v>
      </c>
    </row>
    <row r="87" spans="1:11" ht="12.75">
      <c r="A87" s="216" t="s">
        <v>127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348425</v>
      </c>
      <c r="K87" s="7">
        <v>348425</v>
      </c>
    </row>
    <row r="88" spans="1:11" ht="12.75">
      <c r="A88" s="216" t="s">
        <v>128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129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451520</v>
      </c>
      <c r="K89" s="7">
        <v>414630</v>
      </c>
    </row>
    <row r="90" spans="1:11" ht="12.75">
      <c r="A90" s="205" t="s">
        <v>18</v>
      </c>
      <c r="B90" s="206"/>
      <c r="C90" s="206"/>
      <c r="D90" s="206"/>
      <c r="E90" s="206"/>
      <c r="F90" s="206"/>
      <c r="G90" s="206"/>
      <c r="H90" s="207"/>
      <c r="I90" s="1">
        <v>83</v>
      </c>
      <c r="J90" s="48">
        <f>SUM(J91:J99)</f>
        <v>4396796</v>
      </c>
      <c r="K90" s="48">
        <f>SUM(K91:K99)</f>
        <v>3915707</v>
      </c>
    </row>
    <row r="91" spans="1:11" ht="12.75">
      <c r="A91" s="216" t="s">
        <v>130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>
        <v>12368</v>
      </c>
      <c r="K91" s="7">
        <v>12368</v>
      </c>
    </row>
    <row r="92" spans="1:11" ht="12.75">
      <c r="A92" s="216" t="s">
        <v>241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4662</v>
      </c>
      <c r="K92" s="7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2866524</v>
      </c>
      <c r="K93" s="7">
        <v>2280226</v>
      </c>
    </row>
    <row r="94" spans="1:11" ht="12.75">
      <c r="A94" s="216" t="s">
        <v>242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243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1780</v>
      </c>
      <c r="K95" s="7">
        <v>1659</v>
      </c>
    </row>
    <row r="96" spans="1:11" ht="12.75">
      <c r="A96" s="216" t="s">
        <v>244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1058042</v>
      </c>
      <c r="K96" s="7">
        <v>1011623</v>
      </c>
    </row>
    <row r="97" spans="1:11" ht="12.75">
      <c r="A97" s="216" t="s">
        <v>92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0</v>
      </c>
      <c r="K97" s="7">
        <v>0</v>
      </c>
    </row>
    <row r="98" spans="1:11" ht="12.75">
      <c r="A98" s="216" t="s">
        <v>90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451546</v>
      </c>
      <c r="K98" s="7">
        <v>607957</v>
      </c>
    </row>
    <row r="99" spans="1:11" ht="12.75">
      <c r="A99" s="216" t="s">
        <v>91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1874</v>
      </c>
      <c r="K99" s="7">
        <v>1874</v>
      </c>
    </row>
    <row r="100" spans="1:11" ht="12.75">
      <c r="A100" s="205" t="s">
        <v>19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48">
        <f>SUM(J101:J112)</f>
        <v>3990830</v>
      </c>
      <c r="K100" s="48">
        <f>SUM(K101:K112)</f>
        <v>3788771</v>
      </c>
    </row>
    <row r="101" spans="1:11" ht="12.75">
      <c r="A101" s="216" t="s">
        <v>130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20</v>
      </c>
      <c r="K101" s="7">
        <v>0</v>
      </c>
    </row>
    <row r="102" spans="1:11" ht="12.75">
      <c r="A102" s="216" t="s">
        <v>241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10832</v>
      </c>
      <c r="K102" s="7">
        <v>6522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1467173</v>
      </c>
      <c r="K103" s="7">
        <v>1313850</v>
      </c>
    </row>
    <row r="104" spans="1:11" ht="12.75">
      <c r="A104" s="216" t="s">
        <v>242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120374</v>
      </c>
      <c r="K104" s="7">
        <v>212185</v>
      </c>
    </row>
    <row r="105" spans="1:11" ht="12.75">
      <c r="A105" s="216" t="s">
        <v>243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1553211</v>
      </c>
      <c r="K105" s="7">
        <v>1188086</v>
      </c>
    </row>
    <row r="106" spans="1:11" ht="12.75">
      <c r="A106" s="216" t="s">
        <v>244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93380</v>
      </c>
      <c r="K106" s="7">
        <v>93380</v>
      </c>
    </row>
    <row r="107" spans="1:11" ht="12.75">
      <c r="A107" s="216" t="s">
        <v>92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93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149886</v>
      </c>
      <c r="K108" s="7">
        <v>146369</v>
      </c>
    </row>
    <row r="109" spans="1:11" ht="12.75">
      <c r="A109" s="216" t="s">
        <v>94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444985</v>
      </c>
      <c r="K109" s="7">
        <v>739080</v>
      </c>
    </row>
    <row r="110" spans="1:11" ht="12.75">
      <c r="A110" s="216" t="s">
        <v>97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0</v>
      </c>
      <c r="K110" s="7">
        <v>0</v>
      </c>
    </row>
    <row r="111" spans="1:11" ht="12.75">
      <c r="A111" s="216" t="s">
        <v>95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96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150969</v>
      </c>
      <c r="K112" s="7">
        <v>89299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4753554</v>
      </c>
      <c r="K113" s="7">
        <v>4797359</v>
      </c>
    </row>
    <row r="114" spans="1:11" ht="12.75">
      <c r="A114" s="205" t="s">
        <v>23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48">
        <f>J69+J86+J90+J100+J113</f>
        <v>33620977</v>
      </c>
      <c r="K114" s="48">
        <f>K69+K86+K90+K100+K113</f>
        <v>32970954</v>
      </c>
    </row>
    <row r="115" spans="1:11" ht="12.75">
      <c r="A115" s="230" t="s">
        <v>55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>
        <v>3730807</v>
      </c>
      <c r="K115" s="8">
        <v>3667859</v>
      </c>
    </row>
    <row r="116" spans="1:11" ht="12.75">
      <c r="A116" s="222" t="s">
        <v>308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2" t="s">
        <v>184</v>
      </c>
      <c r="B117" s="203"/>
      <c r="C117" s="203"/>
      <c r="D117" s="203"/>
      <c r="E117" s="203"/>
      <c r="F117" s="203"/>
      <c r="G117" s="203"/>
      <c r="H117" s="203"/>
      <c r="I117" s="236"/>
      <c r="J117" s="236"/>
      <c r="K117" s="237"/>
    </row>
    <row r="118" spans="1:11" ht="12.75">
      <c r="A118" s="216" t="s">
        <v>6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19602860</v>
      </c>
      <c r="K118" s="7">
        <v>19649784</v>
      </c>
    </row>
    <row r="119" spans="1:11" ht="12.75">
      <c r="A119" s="238" t="s">
        <v>7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>
        <v>76992</v>
      </c>
      <c r="K119" s="8">
        <v>56278</v>
      </c>
    </row>
    <row r="120" spans="1:11" ht="12.75">
      <c r="A120" s="241" t="s">
        <v>309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3" sqref="A23:H23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08" t="s">
        <v>152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52" t="s">
        <v>324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3" t="s">
        <v>325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4" t="s">
        <v>57</v>
      </c>
      <c r="B4" s="244"/>
      <c r="C4" s="244"/>
      <c r="D4" s="244"/>
      <c r="E4" s="244"/>
      <c r="F4" s="244"/>
      <c r="G4" s="244"/>
      <c r="H4" s="244"/>
      <c r="I4" s="53" t="s">
        <v>277</v>
      </c>
      <c r="J4" s="245" t="s">
        <v>317</v>
      </c>
      <c r="K4" s="245"/>
      <c r="L4" s="245" t="s">
        <v>318</v>
      </c>
      <c r="M4" s="245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3"/>
      <c r="J5" s="55" t="s">
        <v>312</v>
      </c>
      <c r="K5" s="55" t="s">
        <v>313</v>
      </c>
      <c r="L5" s="55" t="s">
        <v>312</v>
      </c>
      <c r="M5" s="55" t="s">
        <v>313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02" t="s">
        <v>24</v>
      </c>
      <c r="B7" s="203"/>
      <c r="C7" s="203"/>
      <c r="D7" s="203"/>
      <c r="E7" s="203"/>
      <c r="F7" s="203"/>
      <c r="G7" s="203"/>
      <c r="H7" s="204"/>
      <c r="I7" s="3">
        <v>111</v>
      </c>
      <c r="J7" s="49">
        <f>SUM(J8:J9)</f>
        <v>6273196</v>
      </c>
      <c r="K7" s="49">
        <f>SUM(K8:K9)</f>
        <v>2943612</v>
      </c>
      <c r="L7" s="49">
        <f>SUM(L8:L9)</f>
        <v>6541781</v>
      </c>
      <c r="M7" s="49">
        <f>SUM(M8:M9)</f>
        <v>3098440</v>
      </c>
    </row>
    <row r="8" spans="1:13" ht="12.75">
      <c r="A8" s="205" t="s">
        <v>150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5986794</v>
      </c>
      <c r="K8" s="7">
        <v>2815615</v>
      </c>
      <c r="L8" s="7">
        <v>6121697</v>
      </c>
      <c r="M8" s="7">
        <v>2859809</v>
      </c>
    </row>
    <row r="9" spans="1:13" ht="12.75">
      <c r="A9" s="205" t="s">
        <v>101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286402</v>
      </c>
      <c r="K9" s="7">
        <v>127997</v>
      </c>
      <c r="L9" s="7">
        <v>420084</v>
      </c>
      <c r="M9" s="7">
        <v>238631</v>
      </c>
    </row>
    <row r="10" spans="1:13" ht="12.75">
      <c r="A10" s="205" t="s">
        <v>10</v>
      </c>
      <c r="B10" s="206"/>
      <c r="C10" s="206"/>
      <c r="D10" s="206"/>
      <c r="E10" s="206"/>
      <c r="F10" s="206"/>
      <c r="G10" s="206"/>
      <c r="H10" s="207"/>
      <c r="I10" s="1">
        <v>114</v>
      </c>
      <c r="J10" s="48">
        <f>J11+J12+J16+J20+J21+J22+J25+J26</f>
        <v>4816290</v>
      </c>
      <c r="K10" s="48">
        <f>-K11+K12+K16+K20+K21+K22+K25+K26</f>
        <v>2287716</v>
      </c>
      <c r="L10" s="48">
        <f>L11+L12+L16+L20+L21+L22+L25+L26</f>
        <v>5735416</v>
      </c>
      <c r="M10" s="48">
        <f>M11+M12+M16+M20+M21+M22+M25+M26</f>
        <v>2905428</v>
      </c>
    </row>
    <row r="11" spans="1:13" ht="12.75">
      <c r="A11" s="205" t="s">
        <v>102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4791</v>
      </c>
      <c r="K11" s="7">
        <v>4179</v>
      </c>
      <c r="L11" s="7">
        <v>4717</v>
      </c>
      <c r="M11" s="7">
        <v>3396</v>
      </c>
    </row>
    <row r="12" spans="1:13" ht="12.75">
      <c r="A12" s="205" t="s">
        <v>20</v>
      </c>
      <c r="B12" s="206"/>
      <c r="C12" s="206"/>
      <c r="D12" s="206"/>
      <c r="E12" s="206"/>
      <c r="F12" s="206"/>
      <c r="G12" s="206"/>
      <c r="H12" s="207"/>
      <c r="I12" s="1">
        <v>116</v>
      </c>
      <c r="J12" s="48">
        <f>SUM(J13:J15)</f>
        <v>2465675</v>
      </c>
      <c r="K12" s="48">
        <f>SUM(K13:K15)</f>
        <v>1066338</v>
      </c>
      <c r="L12" s="48">
        <f>SUM(L13:L15)</f>
        <v>3376593</v>
      </c>
      <c r="M12" s="48">
        <f>SUM(M13:M15)</f>
        <v>1700857</v>
      </c>
    </row>
    <row r="13" spans="1:13" ht="12.75">
      <c r="A13" s="216" t="s">
        <v>144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1991472</v>
      </c>
      <c r="K13" s="7">
        <v>860814</v>
      </c>
      <c r="L13" s="7">
        <v>2923782</v>
      </c>
      <c r="M13" s="7">
        <v>1363888</v>
      </c>
    </row>
    <row r="14" spans="1:13" ht="12.75">
      <c r="A14" s="216" t="s">
        <v>145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19200</v>
      </c>
      <c r="K14" s="7">
        <v>11905</v>
      </c>
      <c r="L14" s="7">
        <v>28004</v>
      </c>
      <c r="M14" s="7">
        <v>11672</v>
      </c>
    </row>
    <row r="15" spans="1:13" ht="12.75">
      <c r="A15" s="216" t="s">
        <v>59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455003</v>
      </c>
      <c r="K15" s="7">
        <v>193619</v>
      </c>
      <c r="L15" s="7">
        <v>424807</v>
      </c>
      <c r="M15" s="7">
        <v>325297</v>
      </c>
    </row>
    <row r="16" spans="1:13" ht="12.75">
      <c r="A16" s="205" t="s">
        <v>21</v>
      </c>
      <c r="B16" s="206"/>
      <c r="C16" s="206"/>
      <c r="D16" s="206"/>
      <c r="E16" s="206"/>
      <c r="F16" s="206"/>
      <c r="G16" s="206"/>
      <c r="H16" s="207"/>
      <c r="I16" s="1">
        <v>120</v>
      </c>
      <c r="J16" s="48">
        <f>SUM(J17:J19)</f>
        <v>930410</v>
      </c>
      <c r="K16" s="48">
        <f>SUM(K17:K19)</f>
        <v>469490</v>
      </c>
      <c r="L16" s="48">
        <f>SUM(L17:L19)</f>
        <v>936486</v>
      </c>
      <c r="M16" s="48">
        <f>SUM(M17:M19)</f>
        <v>472679</v>
      </c>
    </row>
    <row r="17" spans="1:13" ht="12.75">
      <c r="A17" s="216" t="s">
        <v>60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554913</v>
      </c>
      <c r="K17" s="7">
        <v>280260</v>
      </c>
      <c r="L17" s="7">
        <v>563098</v>
      </c>
      <c r="M17" s="7">
        <v>283807</v>
      </c>
    </row>
    <row r="18" spans="1:13" ht="12.75">
      <c r="A18" s="216" t="s">
        <v>61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239526</v>
      </c>
      <c r="K18" s="7">
        <v>120612</v>
      </c>
      <c r="L18" s="7">
        <v>236284</v>
      </c>
      <c r="M18" s="7">
        <v>119662</v>
      </c>
    </row>
    <row r="19" spans="1:13" ht="12.75">
      <c r="A19" s="216" t="s">
        <v>62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135971</v>
      </c>
      <c r="K19" s="7">
        <v>68618</v>
      </c>
      <c r="L19" s="7">
        <v>137104</v>
      </c>
      <c r="M19" s="7">
        <v>69210</v>
      </c>
    </row>
    <row r="20" spans="1:13" ht="12.75">
      <c r="A20" s="205" t="s">
        <v>103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864818</v>
      </c>
      <c r="K20" s="7">
        <v>432170</v>
      </c>
      <c r="L20" s="7">
        <v>867634</v>
      </c>
      <c r="M20" s="7">
        <v>431686</v>
      </c>
    </row>
    <row r="21" spans="1:13" ht="12.75">
      <c r="A21" s="205" t="s">
        <v>104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357662</v>
      </c>
      <c r="K21" s="7">
        <v>215693</v>
      </c>
      <c r="L21" s="7">
        <v>438164</v>
      </c>
      <c r="M21" s="7">
        <v>233523</v>
      </c>
    </row>
    <row r="22" spans="1:13" ht="12.75">
      <c r="A22" s="205" t="s">
        <v>22</v>
      </c>
      <c r="B22" s="206"/>
      <c r="C22" s="206"/>
      <c r="D22" s="206"/>
      <c r="E22" s="206"/>
      <c r="F22" s="206"/>
      <c r="G22" s="206"/>
      <c r="H22" s="207"/>
      <c r="I22" s="1">
        <v>126</v>
      </c>
      <c r="J22" s="48">
        <f>SUM(J23:J24)</f>
        <v>180143</v>
      </c>
      <c r="K22" s="48">
        <f>SUM(K23:K24)</f>
        <v>103738</v>
      </c>
      <c r="L22" s="48">
        <f>SUM(L23:L24)</f>
        <v>102561</v>
      </c>
      <c r="M22" s="48">
        <f>SUM(M23:M24)</f>
        <v>61644</v>
      </c>
    </row>
    <row r="23" spans="1:13" ht="12.75">
      <c r="A23" s="216" t="s">
        <v>135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6" t="s">
        <v>136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180143</v>
      </c>
      <c r="K24" s="7">
        <v>103738</v>
      </c>
      <c r="L24" s="7">
        <v>102561</v>
      </c>
      <c r="M24" s="7">
        <v>61644</v>
      </c>
    </row>
    <row r="25" spans="1:13" ht="12.75">
      <c r="A25" s="205" t="s">
        <v>105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5620</v>
      </c>
      <c r="K25" s="7">
        <v>0</v>
      </c>
      <c r="L25" s="7">
        <v>6509</v>
      </c>
      <c r="M25" s="7">
        <v>0</v>
      </c>
    </row>
    <row r="26" spans="1:13" ht="12.75">
      <c r="A26" s="205" t="s">
        <v>48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7171</v>
      </c>
      <c r="K26" s="7">
        <v>4466</v>
      </c>
      <c r="L26" s="7">
        <v>2752</v>
      </c>
      <c r="M26" s="7">
        <v>1643</v>
      </c>
    </row>
    <row r="27" spans="1:13" ht="12.75">
      <c r="A27" s="205" t="s">
        <v>211</v>
      </c>
      <c r="B27" s="206"/>
      <c r="C27" s="206"/>
      <c r="D27" s="206"/>
      <c r="E27" s="206"/>
      <c r="F27" s="206"/>
      <c r="G27" s="206"/>
      <c r="H27" s="207"/>
      <c r="I27" s="1">
        <v>131</v>
      </c>
      <c r="J27" s="48">
        <f>SUM(J28:J32)</f>
        <v>88559</v>
      </c>
      <c r="K27" s="48">
        <f>SUM(K28:K32)</f>
        <v>58258</v>
      </c>
      <c r="L27" s="48">
        <f>SUM(L28:L32)</f>
        <v>41020</v>
      </c>
      <c r="M27" s="48">
        <f>SUM(M28:M32)</f>
        <v>14785</v>
      </c>
    </row>
    <row r="28" spans="1:13" ht="12.75">
      <c r="A28" s="205" t="s">
        <v>225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1455</v>
      </c>
      <c r="K28" s="7">
        <v>676</v>
      </c>
      <c r="L28" s="7">
        <v>433</v>
      </c>
      <c r="M28" s="7">
        <v>0</v>
      </c>
    </row>
    <row r="29" spans="1:13" ht="12.75">
      <c r="A29" s="205" t="s">
        <v>153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81786</v>
      </c>
      <c r="K29" s="7">
        <v>57582</v>
      </c>
      <c r="L29" s="7">
        <v>37522</v>
      </c>
      <c r="M29" s="7">
        <v>14785</v>
      </c>
    </row>
    <row r="30" spans="1:13" ht="12.75">
      <c r="A30" s="205" t="s">
        <v>137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5" t="s">
        <v>221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5318</v>
      </c>
      <c r="K31" s="7">
        <v>0</v>
      </c>
      <c r="L31" s="7">
        <v>3065</v>
      </c>
      <c r="M31" s="7">
        <v>0</v>
      </c>
    </row>
    <row r="32" spans="1:13" ht="12.75">
      <c r="A32" s="205" t="s">
        <v>138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5" t="s">
        <v>212</v>
      </c>
      <c r="B33" s="206"/>
      <c r="C33" s="206"/>
      <c r="D33" s="206"/>
      <c r="E33" s="206"/>
      <c r="F33" s="206"/>
      <c r="G33" s="206"/>
      <c r="H33" s="207"/>
      <c r="I33" s="1">
        <v>137</v>
      </c>
      <c r="J33" s="48">
        <f>SUM(J34:J37)</f>
        <v>205553</v>
      </c>
      <c r="K33" s="48">
        <f>SUM(K34:K37)</f>
        <v>123531</v>
      </c>
      <c r="L33" s="48">
        <f>SUM(L34:L37)</f>
        <v>130415</v>
      </c>
      <c r="M33" s="48">
        <f>SUM(M34:M37)</f>
        <v>68056</v>
      </c>
    </row>
    <row r="34" spans="1:13" ht="12.75">
      <c r="A34" s="205" t="s">
        <v>64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107</v>
      </c>
      <c r="K34" s="7">
        <v>51</v>
      </c>
      <c r="L34" s="7">
        <v>309</v>
      </c>
      <c r="M34" s="7">
        <v>284</v>
      </c>
    </row>
    <row r="35" spans="1:13" ht="12.75">
      <c r="A35" s="205" t="s">
        <v>63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205446</v>
      </c>
      <c r="K35" s="7">
        <v>123480</v>
      </c>
      <c r="L35" s="7">
        <v>128991</v>
      </c>
      <c r="M35" s="7">
        <v>66657</v>
      </c>
    </row>
    <row r="36" spans="1:13" ht="12.75">
      <c r="A36" s="205" t="s">
        <v>222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5" t="s">
        <v>65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0</v>
      </c>
      <c r="K37" s="7">
        <v>0</v>
      </c>
      <c r="L37" s="7">
        <v>1115</v>
      </c>
      <c r="M37" s="7">
        <v>1115</v>
      </c>
    </row>
    <row r="38" spans="1:13" ht="12.75">
      <c r="A38" s="205" t="s">
        <v>193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5" t="s">
        <v>194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5" t="s">
        <v>223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5" t="s">
        <v>224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5" t="s">
        <v>213</v>
      </c>
      <c r="B42" s="206"/>
      <c r="C42" s="206"/>
      <c r="D42" s="206"/>
      <c r="E42" s="206"/>
      <c r="F42" s="206"/>
      <c r="G42" s="206"/>
      <c r="H42" s="207"/>
      <c r="I42" s="1">
        <v>146</v>
      </c>
      <c r="J42" s="48">
        <f>J7+J27+J38+J40</f>
        <v>6361755</v>
      </c>
      <c r="K42" s="48">
        <f>K7+K27+K38+K40</f>
        <v>3001870</v>
      </c>
      <c r="L42" s="48">
        <f>L7+L27+L38+L40</f>
        <v>6582801</v>
      </c>
      <c r="M42" s="48">
        <f>M7+M27+M38+M40</f>
        <v>3113225</v>
      </c>
    </row>
    <row r="43" spans="1:13" ht="12.75">
      <c r="A43" s="205" t="s">
        <v>214</v>
      </c>
      <c r="B43" s="206"/>
      <c r="C43" s="206"/>
      <c r="D43" s="206"/>
      <c r="E43" s="206"/>
      <c r="F43" s="206"/>
      <c r="G43" s="206"/>
      <c r="H43" s="207"/>
      <c r="I43" s="1">
        <v>147</v>
      </c>
      <c r="J43" s="48">
        <f>J10+J33+J39+J41</f>
        <v>5021843</v>
      </c>
      <c r="K43" s="48">
        <f>K10+K33+K39+K41</f>
        <v>2411247</v>
      </c>
      <c r="L43" s="48">
        <f>L10+L33+L39+L41</f>
        <v>5865831</v>
      </c>
      <c r="M43" s="48">
        <f>M10+M33+M39+M41</f>
        <v>2973484</v>
      </c>
    </row>
    <row r="44" spans="1:13" ht="12.75">
      <c r="A44" s="205" t="s">
        <v>234</v>
      </c>
      <c r="B44" s="206"/>
      <c r="C44" s="206"/>
      <c r="D44" s="206"/>
      <c r="E44" s="206"/>
      <c r="F44" s="206"/>
      <c r="G44" s="206"/>
      <c r="H44" s="207"/>
      <c r="I44" s="1">
        <v>148</v>
      </c>
      <c r="J44" s="48">
        <f>J42-J43</f>
        <v>1339912</v>
      </c>
      <c r="K44" s="48">
        <f>K42-K43</f>
        <v>590623</v>
      </c>
      <c r="L44" s="48">
        <f>L42-L43</f>
        <v>716970</v>
      </c>
      <c r="M44" s="48">
        <f>M42-M43</f>
        <v>139741</v>
      </c>
    </row>
    <row r="45" spans="1:13" ht="12.75">
      <c r="A45" s="225" t="s">
        <v>216</v>
      </c>
      <c r="B45" s="226"/>
      <c r="C45" s="226"/>
      <c r="D45" s="226"/>
      <c r="E45" s="226"/>
      <c r="F45" s="226"/>
      <c r="G45" s="226"/>
      <c r="H45" s="227"/>
      <c r="I45" s="1">
        <v>149</v>
      </c>
      <c r="J45" s="48">
        <f>IF(J42&gt;J43,J42-J43,0)</f>
        <v>1339912</v>
      </c>
      <c r="K45" s="48">
        <f>IF(K42&gt;K43,K42-K43,0)</f>
        <v>590623</v>
      </c>
      <c r="L45" s="48">
        <f>IF(L42&gt;L43,L42-L43,0)</f>
        <v>716970</v>
      </c>
      <c r="M45" s="48">
        <f>IF(M42&gt;M43,M42-M43,0)</f>
        <v>139741</v>
      </c>
    </row>
    <row r="46" spans="1:13" ht="12.75">
      <c r="A46" s="225" t="s">
        <v>217</v>
      </c>
      <c r="B46" s="226"/>
      <c r="C46" s="226"/>
      <c r="D46" s="226"/>
      <c r="E46" s="226"/>
      <c r="F46" s="226"/>
      <c r="G46" s="226"/>
      <c r="H46" s="227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</row>
    <row r="47" spans="1:13" ht="12.75">
      <c r="A47" s="205" t="s">
        <v>215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286554</v>
      </c>
      <c r="K47" s="7">
        <v>887</v>
      </c>
      <c r="L47" s="7">
        <v>173312</v>
      </c>
      <c r="M47" s="7">
        <v>751</v>
      </c>
    </row>
    <row r="48" spans="1:13" ht="12.75">
      <c r="A48" s="205" t="s">
        <v>235</v>
      </c>
      <c r="B48" s="206"/>
      <c r="C48" s="206"/>
      <c r="D48" s="206"/>
      <c r="E48" s="206"/>
      <c r="F48" s="206"/>
      <c r="G48" s="206"/>
      <c r="H48" s="207"/>
      <c r="I48" s="1">
        <v>152</v>
      </c>
      <c r="J48" s="48">
        <f>J44-J47</f>
        <v>1053358</v>
      </c>
      <c r="K48" s="48">
        <f>K44-K47</f>
        <v>589736</v>
      </c>
      <c r="L48" s="48">
        <f>L44-L47</f>
        <v>543658</v>
      </c>
      <c r="M48" s="48">
        <f>M44-M47</f>
        <v>138990</v>
      </c>
    </row>
    <row r="49" spans="1:13" ht="12.75">
      <c r="A49" s="225" t="s">
        <v>190</v>
      </c>
      <c r="B49" s="226"/>
      <c r="C49" s="226"/>
      <c r="D49" s="226"/>
      <c r="E49" s="226"/>
      <c r="F49" s="226"/>
      <c r="G49" s="226"/>
      <c r="H49" s="227"/>
      <c r="I49" s="1">
        <v>153</v>
      </c>
      <c r="J49" s="48">
        <f>IF(J48&gt;0,J48,0)</f>
        <v>1053358</v>
      </c>
      <c r="K49" s="48">
        <f>IF(K48&gt;0,K48,0)</f>
        <v>589736</v>
      </c>
      <c r="L49" s="48">
        <f>IF(L48&gt;0,L48,0)</f>
        <v>543658</v>
      </c>
      <c r="M49" s="48">
        <f>IF(M48&gt;0,M48,0)</f>
        <v>138990</v>
      </c>
    </row>
    <row r="50" spans="1:13" ht="12.75">
      <c r="A50" s="249" t="s">
        <v>218</v>
      </c>
      <c r="B50" s="250"/>
      <c r="C50" s="250"/>
      <c r="D50" s="250"/>
      <c r="E50" s="250"/>
      <c r="F50" s="250"/>
      <c r="G50" s="250"/>
      <c r="H50" s="251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22" t="s">
        <v>310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2" t="s">
        <v>185</v>
      </c>
      <c r="B52" s="203"/>
      <c r="C52" s="203"/>
      <c r="D52" s="203"/>
      <c r="E52" s="203"/>
      <c r="F52" s="203"/>
      <c r="G52" s="203"/>
      <c r="H52" s="203"/>
      <c r="I52" s="50"/>
      <c r="J52" s="50"/>
      <c r="K52" s="50"/>
      <c r="L52" s="50"/>
      <c r="M52" s="57"/>
    </row>
    <row r="53" spans="1:13" ht="12.75">
      <c r="A53" s="246" t="s">
        <v>232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>
        <v>1046265</v>
      </c>
      <c r="K53" s="7">
        <v>586189</v>
      </c>
      <c r="L53" s="7">
        <v>537647</v>
      </c>
      <c r="M53" s="7">
        <v>135984</v>
      </c>
    </row>
    <row r="54" spans="1:13" ht="12.75">
      <c r="A54" s="246" t="s">
        <v>233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>
        <v>7093</v>
      </c>
      <c r="K54" s="8">
        <v>3547</v>
      </c>
      <c r="L54" s="8">
        <v>6011</v>
      </c>
      <c r="M54" s="8">
        <v>3006</v>
      </c>
    </row>
    <row r="55" spans="1:13" ht="12.75" customHeight="1">
      <c r="A55" s="222" t="s">
        <v>187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2" t="s">
        <v>202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1053358</v>
      </c>
      <c r="K56" s="6">
        <f>K48</f>
        <v>589736</v>
      </c>
      <c r="L56" s="6">
        <f>L48</f>
        <v>543658</v>
      </c>
      <c r="M56" s="6">
        <f>M48</f>
        <v>138990</v>
      </c>
    </row>
    <row r="57" spans="1:13" ht="12.75">
      <c r="A57" s="205" t="s">
        <v>219</v>
      </c>
      <c r="B57" s="206"/>
      <c r="C57" s="206"/>
      <c r="D57" s="206"/>
      <c r="E57" s="206"/>
      <c r="F57" s="206"/>
      <c r="G57" s="206"/>
      <c r="H57" s="207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205" t="s">
        <v>226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227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43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228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229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230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231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220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191</v>
      </c>
      <c r="B66" s="206"/>
      <c r="C66" s="206"/>
      <c r="D66" s="206"/>
      <c r="E66" s="206"/>
      <c r="F66" s="206"/>
      <c r="G66" s="206"/>
      <c r="H66" s="207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 ht="12.75">
      <c r="A67" s="205" t="s">
        <v>192</v>
      </c>
      <c r="B67" s="206"/>
      <c r="C67" s="206"/>
      <c r="D67" s="206"/>
      <c r="E67" s="206"/>
      <c r="F67" s="206"/>
      <c r="G67" s="206"/>
      <c r="H67" s="207"/>
      <c r="I67" s="1">
        <v>168</v>
      </c>
      <c r="J67" s="56">
        <f>J56+J66</f>
        <v>1053358</v>
      </c>
      <c r="K67" s="56">
        <f>K56+K66</f>
        <v>589736</v>
      </c>
      <c r="L67" s="56">
        <f>L56+L66</f>
        <v>543658</v>
      </c>
      <c r="M67" s="56">
        <f>M56+M66</f>
        <v>138990</v>
      </c>
    </row>
    <row r="68" spans="1:13" ht="12.75" customHeight="1">
      <c r="A68" s="256" t="s">
        <v>311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186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6" t="s">
        <v>232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1046265</v>
      </c>
      <c r="K70" s="7">
        <v>586189</v>
      </c>
      <c r="L70" s="7">
        <v>537647</v>
      </c>
      <c r="M70" s="7">
        <v>135984</v>
      </c>
    </row>
    <row r="71" spans="1:13" ht="12.75">
      <c r="A71" s="253" t="s">
        <v>233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>
        <v>7093</v>
      </c>
      <c r="K71" s="8">
        <v>3547</v>
      </c>
      <c r="L71" s="8">
        <v>6011</v>
      </c>
      <c r="M71" s="8">
        <v>3006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L47 K56:M57 J53:L54 J56:J67 K66:M67 K58:L65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J48:M50 K8:L9 J12:J46 K12:M12 K13:L15 K16:M16 K17:L21 K22:M22 K23:L26 K27:M27 K28:L32 K33:M33 K34:L41 K7:M7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7" sqref="J7:K1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63" t="s">
        <v>162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324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322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33.75">
      <c r="A4" s="265" t="s">
        <v>57</v>
      </c>
      <c r="B4" s="265"/>
      <c r="C4" s="265"/>
      <c r="D4" s="265"/>
      <c r="E4" s="265"/>
      <c r="F4" s="265"/>
      <c r="G4" s="265"/>
      <c r="H4" s="265"/>
      <c r="I4" s="61" t="s">
        <v>277</v>
      </c>
      <c r="J4" s="62" t="s">
        <v>317</v>
      </c>
      <c r="K4" s="62" t="s">
        <v>318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3">
        <v>2</v>
      </c>
      <c r="J5" s="64" t="s">
        <v>281</v>
      </c>
      <c r="K5" s="64" t="s">
        <v>282</v>
      </c>
    </row>
    <row r="6" spans="1:11" ht="12.75">
      <c r="A6" s="222" t="s">
        <v>154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 ht="12.75">
      <c r="A7" s="216" t="s">
        <v>38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39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40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41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42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6" t="s">
        <v>49</v>
      </c>
      <c r="B12" s="217"/>
      <c r="C12" s="217"/>
      <c r="D12" s="217"/>
      <c r="E12" s="217"/>
      <c r="F12" s="217"/>
      <c r="G12" s="217"/>
      <c r="H12" s="217"/>
      <c r="I12" s="1">
        <v>6</v>
      </c>
      <c r="J12" s="5"/>
      <c r="K12" s="7"/>
    </row>
    <row r="13" spans="1:11" ht="12.75">
      <c r="A13" s="205" t="s">
        <v>155</v>
      </c>
      <c r="B13" s="206"/>
      <c r="C13" s="206"/>
      <c r="D13" s="206"/>
      <c r="E13" s="206"/>
      <c r="F13" s="206"/>
      <c r="G13" s="206"/>
      <c r="H13" s="206"/>
      <c r="I13" s="1">
        <v>7</v>
      </c>
      <c r="J13" s="59">
        <f>SUM(J7:J12)</f>
        <v>0</v>
      </c>
      <c r="K13" s="48">
        <f>SUM(K7:K12)</f>
        <v>0</v>
      </c>
    </row>
    <row r="14" spans="1:11" ht="12.75">
      <c r="A14" s="216" t="s">
        <v>50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51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52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53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05" t="s">
        <v>156</v>
      </c>
      <c r="B18" s="206"/>
      <c r="C18" s="206"/>
      <c r="D18" s="206"/>
      <c r="E18" s="206"/>
      <c r="F18" s="206"/>
      <c r="G18" s="206"/>
      <c r="H18" s="206"/>
      <c r="I18" s="1">
        <v>12</v>
      </c>
      <c r="J18" s="59">
        <f>SUM(J14:J17)</f>
        <v>0</v>
      </c>
      <c r="K18" s="48">
        <f>SUM(K14:K17)</f>
        <v>0</v>
      </c>
    </row>
    <row r="19" spans="1:11" ht="12.75">
      <c r="A19" s="205" t="s">
        <v>34</v>
      </c>
      <c r="B19" s="206"/>
      <c r="C19" s="206"/>
      <c r="D19" s="206"/>
      <c r="E19" s="206"/>
      <c r="F19" s="206"/>
      <c r="G19" s="206"/>
      <c r="H19" s="206"/>
      <c r="I19" s="1">
        <v>13</v>
      </c>
      <c r="J19" s="59">
        <f>IF(J13&gt;J18,J13-J18,0)</f>
        <v>0</v>
      </c>
      <c r="K19" s="48">
        <f>IF(K13&gt;K18,K13-K18,0)</f>
        <v>0</v>
      </c>
    </row>
    <row r="20" spans="1:11" ht="12.75">
      <c r="A20" s="205" t="s">
        <v>35</v>
      </c>
      <c r="B20" s="206"/>
      <c r="C20" s="206"/>
      <c r="D20" s="206"/>
      <c r="E20" s="206"/>
      <c r="F20" s="206"/>
      <c r="G20" s="206"/>
      <c r="H20" s="206"/>
      <c r="I20" s="1">
        <v>14</v>
      </c>
      <c r="J20" s="59">
        <f>IF(J18&gt;J13,J18-J13,0)</f>
        <v>0</v>
      </c>
      <c r="K20" s="48">
        <f>IF(K18&gt;K13,K18-K13,0)</f>
        <v>0</v>
      </c>
    </row>
    <row r="21" spans="1:11" ht="12.75">
      <c r="A21" s="222" t="s">
        <v>157</v>
      </c>
      <c r="B21" s="233"/>
      <c r="C21" s="233"/>
      <c r="D21" s="233"/>
      <c r="E21" s="233"/>
      <c r="F21" s="233"/>
      <c r="G21" s="233"/>
      <c r="H21" s="233"/>
      <c r="I21" s="267"/>
      <c r="J21" s="267"/>
      <c r="K21" s="268"/>
    </row>
    <row r="22" spans="1:11" ht="12.75">
      <c r="A22" s="216" t="s">
        <v>176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/>
      <c r="K22" s="7"/>
    </row>
    <row r="23" spans="1:11" ht="12.75">
      <c r="A23" s="216" t="s">
        <v>177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178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179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180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05" t="s">
        <v>166</v>
      </c>
      <c r="B27" s="206"/>
      <c r="C27" s="206"/>
      <c r="D27" s="206"/>
      <c r="E27" s="206"/>
      <c r="F27" s="206"/>
      <c r="G27" s="206"/>
      <c r="H27" s="206"/>
      <c r="I27" s="1">
        <v>20</v>
      </c>
      <c r="J27" s="59">
        <f>SUM(J22:J26)</f>
        <v>0</v>
      </c>
      <c r="K27" s="48">
        <f>SUM(K22:K26)</f>
        <v>0</v>
      </c>
    </row>
    <row r="28" spans="1:11" ht="12.75">
      <c r="A28" s="216" t="s">
        <v>113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/>
      <c r="K28" s="7"/>
    </row>
    <row r="29" spans="1:11" ht="12.75">
      <c r="A29" s="216" t="s">
        <v>114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14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59">
        <f>SUM(J28:J30)</f>
        <v>0</v>
      </c>
      <c r="K31" s="48">
        <f>SUM(K28:K30)</f>
        <v>0</v>
      </c>
    </row>
    <row r="32" spans="1:11" ht="12.75">
      <c r="A32" s="205" t="s">
        <v>36</v>
      </c>
      <c r="B32" s="206"/>
      <c r="C32" s="206"/>
      <c r="D32" s="206"/>
      <c r="E32" s="206"/>
      <c r="F32" s="206"/>
      <c r="G32" s="206"/>
      <c r="H32" s="206"/>
      <c r="I32" s="1">
        <v>25</v>
      </c>
      <c r="J32" s="59">
        <f>IF(J27&gt;J31,J27-J31,0)</f>
        <v>0</v>
      </c>
      <c r="K32" s="48">
        <f>IF(K27&gt;K31,K27-K31,0)</f>
        <v>0</v>
      </c>
    </row>
    <row r="33" spans="1:11" ht="12.75">
      <c r="A33" s="205" t="s">
        <v>37</v>
      </c>
      <c r="B33" s="206"/>
      <c r="C33" s="206"/>
      <c r="D33" s="206"/>
      <c r="E33" s="206"/>
      <c r="F33" s="206"/>
      <c r="G33" s="206"/>
      <c r="H33" s="206"/>
      <c r="I33" s="1">
        <v>26</v>
      </c>
      <c r="J33" s="59">
        <f>IF(J31&gt;J27,J31-J27,0)</f>
        <v>0</v>
      </c>
      <c r="K33" s="48">
        <f>IF(K31&gt;K27,K31-K27,0)</f>
        <v>0</v>
      </c>
    </row>
    <row r="34" spans="1:11" ht="12.75">
      <c r="A34" s="222" t="s">
        <v>158</v>
      </c>
      <c r="B34" s="233"/>
      <c r="C34" s="233"/>
      <c r="D34" s="233"/>
      <c r="E34" s="233"/>
      <c r="F34" s="233"/>
      <c r="G34" s="233"/>
      <c r="H34" s="233"/>
      <c r="I34" s="267"/>
      <c r="J34" s="267"/>
      <c r="K34" s="268"/>
    </row>
    <row r="35" spans="1:11" ht="12.75">
      <c r="A35" s="216" t="s">
        <v>172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27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28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05" t="s">
        <v>66</v>
      </c>
      <c r="B38" s="206"/>
      <c r="C38" s="206"/>
      <c r="D38" s="206"/>
      <c r="E38" s="206"/>
      <c r="F38" s="206"/>
      <c r="G38" s="206"/>
      <c r="H38" s="206"/>
      <c r="I38" s="1">
        <v>30</v>
      </c>
      <c r="J38" s="59">
        <f>SUM(J35:J37)</f>
        <v>0</v>
      </c>
      <c r="K38" s="48">
        <f>SUM(K35:K37)</f>
        <v>0</v>
      </c>
    </row>
    <row r="39" spans="1:11" ht="12.75">
      <c r="A39" s="216" t="s">
        <v>29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/>
      <c r="K39" s="7"/>
    </row>
    <row r="40" spans="1:11" ht="12.75">
      <c r="A40" s="216" t="s">
        <v>30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31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32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33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05" t="s">
        <v>67</v>
      </c>
      <c r="B44" s="206"/>
      <c r="C44" s="206"/>
      <c r="D44" s="206"/>
      <c r="E44" s="206"/>
      <c r="F44" s="206"/>
      <c r="G44" s="206"/>
      <c r="H44" s="206"/>
      <c r="I44" s="1">
        <v>36</v>
      </c>
      <c r="J44" s="59">
        <f>SUM(J39:J43)</f>
        <v>0</v>
      </c>
      <c r="K44" s="48">
        <f>SUM(K39:K43)</f>
        <v>0</v>
      </c>
    </row>
    <row r="45" spans="1:11" ht="12.75">
      <c r="A45" s="205" t="s">
        <v>15</v>
      </c>
      <c r="B45" s="206"/>
      <c r="C45" s="206"/>
      <c r="D45" s="206"/>
      <c r="E45" s="206"/>
      <c r="F45" s="206"/>
      <c r="G45" s="206"/>
      <c r="H45" s="206"/>
      <c r="I45" s="1">
        <v>37</v>
      </c>
      <c r="J45" s="59">
        <f>IF(J38&gt;J44,J38-J44,0)</f>
        <v>0</v>
      </c>
      <c r="K45" s="48">
        <f>IF(K38&gt;K44,K38-K44,0)</f>
        <v>0</v>
      </c>
    </row>
    <row r="46" spans="1:11" ht="12.75">
      <c r="A46" s="205" t="s">
        <v>16</v>
      </c>
      <c r="B46" s="206"/>
      <c r="C46" s="206"/>
      <c r="D46" s="206"/>
      <c r="E46" s="206"/>
      <c r="F46" s="206"/>
      <c r="G46" s="206"/>
      <c r="H46" s="206"/>
      <c r="I46" s="1">
        <v>38</v>
      </c>
      <c r="J46" s="59">
        <f>IF(J44&gt;J38,J44-J38,0)</f>
        <v>0</v>
      </c>
      <c r="K46" s="48">
        <f>IF(K44&gt;K38,K44-K38,0)</f>
        <v>0</v>
      </c>
    </row>
    <row r="47" spans="1:11" ht="12.75">
      <c r="A47" s="216" t="s">
        <v>68</v>
      </c>
      <c r="B47" s="217"/>
      <c r="C47" s="217"/>
      <c r="D47" s="217"/>
      <c r="E47" s="217"/>
      <c r="F47" s="217"/>
      <c r="G47" s="217"/>
      <c r="H47" s="217"/>
      <c r="I47" s="1">
        <v>39</v>
      </c>
      <c r="J47" s="59">
        <f>IF(J19-J20+J32-J33+J45-J46&gt;0,J19-J20+J32-J33+J45-J46,0)</f>
        <v>0</v>
      </c>
      <c r="K47" s="48">
        <f>IF(K19-K20+K32-K33+K45-K46&gt;0,K19-K20+K32-K33+K45-K46,0)</f>
        <v>0</v>
      </c>
    </row>
    <row r="48" spans="1:11" ht="12.75">
      <c r="A48" s="216" t="s">
        <v>69</v>
      </c>
      <c r="B48" s="217"/>
      <c r="C48" s="217"/>
      <c r="D48" s="217"/>
      <c r="E48" s="217"/>
      <c r="F48" s="217"/>
      <c r="G48" s="217"/>
      <c r="H48" s="217"/>
      <c r="I48" s="1">
        <v>40</v>
      </c>
      <c r="J48" s="59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>
      <c r="A49" s="216" t="s">
        <v>159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/>
      <c r="K49" s="7"/>
    </row>
    <row r="50" spans="1:11" ht="12.75">
      <c r="A50" s="216" t="s">
        <v>173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174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38" t="s">
        <v>175</v>
      </c>
      <c r="B52" s="239"/>
      <c r="C52" s="239"/>
      <c r="D52" s="239"/>
      <c r="E52" s="239"/>
      <c r="F52" s="239"/>
      <c r="G52" s="239"/>
      <c r="H52" s="239"/>
      <c r="I52" s="4">
        <v>44</v>
      </c>
      <c r="J52" s="60">
        <f>J49+J50-J51</f>
        <v>0</v>
      </c>
      <c r="K52" s="56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P24" sqref="P24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63" t="s">
        <v>195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324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325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57</v>
      </c>
      <c r="B4" s="265"/>
      <c r="C4" s="265"/>
      <c r="D4" s="265"/>
      <c r="E4" s="265"/>
      <c r="F4" s="265"/>
      <c r="G4" s="265"/>
      <c r="H4" s="265"/>
      <c r="I4" s="61" t="s">
        <v>277</v>
      </c>
      <c r="J4" s="62" t="s">
        <v>317</v>
      </c>
      <c r="K4" s="62" t="s">
        <v>318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7">
        <v>2</v>
      </c>
      <c r="J5" s="68" t="s">
        <v>281</v>
      </c>
      <c r="K5" s="68" t="s">
        <v>282</v>
      </c>
    </row>
    <row r="6" spans="1:11" ht="12.75">
      <c r="A6" s="222" t="s">
        <v>154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 ht="12.75">
      <c r="A7" s="216" t="s">
        <v>197</v>
      </c>
      <c r="B7" s="217"/>
      <c r="C7" s="217"/>
      <c r="D7" s="217"/>
      <c r="E7" s="217"/>
      <c r="F7" s="217"/>
      <c r="G7" s="217"/>
      <c r="H7" s="217"/>
      <c r="I7" s="1">
        <v>1</v>
      </c>
      <c r="J7" s="5">
        <v>7334422</v>
      </c>
      <c r="K7" s="7">
        <v>7529269</v>
      </c>
    </row>
    <row r="8" spans="1:11" ht="12.75">
      <c r="A8" s="216" t="s">
        <v>117</v>
      </c>
      <c r="B8" s="217"/>
      <c r="C8" s="217"/>
      <c r="D8" s="217"/>
      <c r="E8" s="217"/>
      <c r="F8" s="217"/>
      <c r="G8" s="217"/>
      <c r="H8" s="217"/>
      <c r="I8" s="1">
        <v>2</v>
      </c>
      <c r="J8" s="5">
        <v>35557</v>
      </c>
      <c r="K8" s="7">
        <v>45232</v>
      </c>
    </row>
    <row r="9" spans="1:11" ht="12.75">
      <c r="A9" s="216" t="s">
        <v>118</v>
      </c>
      <c r="B9" s="217"/>
      <c r="C9" s="217"/>
      <c r="D9" s="217"/>
      <c r="E9" s="217"/>
      <c r="F9" s="217"/>
      <c r="G9" s="217"/>
      <c r="H9" s="217"/>
      <c r="I9" s="1">
        <v>3</v>
      </c>
      <c r="J9" s="5">
        <v>0</v>
      </c>
      <c r="K9" s="7">
        <v>0</v>
      </c>
    </row>
    <row r="10" spans="1:11" ht="12.75">
      <c r="A10" s="216" t="s">
        <v>119</v>
      </c>
      <c r="B10" s="217"/>
      <c r="C10" s="217"/>
      <c r="D10" s="217"/>
      <c r="E10" s="217"/>
      <c r="F10" s="217"/>
      <c r="G10" s="217"/>
      <c r="H10" s="217"/>
      <c r="I10" s="1">
        <v>4</v>
      </c>
      <c r="J10" s="5">
        <v>0</v>
      </c>
      <c r="K10" s="7">
        <v>0</v>
      </c>
    </row>
    <row r="11" spans="1:11" ht="12.75">
      <c r="A11" s="216" t="s">
        <v>120</v>
      </c>
      <c r="B11" s="217"/>
      <c r="C11" s="217"/>
      <c r="D11" s="217"/>
      <c r="E11" s="217"/>
      <c r="F11" s="217"/>
      <c r="G11" s="217"/>
      <c r="H11" s="217"/>
      <c r="I11" s="1">
        <v>5</v>
      </c>
      <c r="J11" s="5">
        <v>14157</v>
      </c>
      <c r="K11" s="7">
        <v>17752</v>
      </c>
    </row>
    <row r="12" spans="1:11" ht="12.75">
      <c r="A12" s="205" t="s">
        <v>196</v>
      </c>
      <c r="B12" s="206"/>
      <c r="C12" s="206"/>
      <c r="D12" s="206"/>
      <c r="E12" s="206"/>
      <c r="F12" s="206"/>
      <c r="G12" s="206"/>
      <c r="H12" s="206"/>
      <c r="I12" s="1">
        <v>6</v>
      </c>
      <c r="J12" s="59">
        <f>SUM(J7:J11)</f>
        <v>7384136</v>
      </c>
      <c r="K12" s="48">
        <f>SUM(K7:K11)</f>
        <v>7592253</v>
      </c>
    </row>
    <row r="13" spans="1:11" ht="12.75">
      <c r="A13" s="216" t="s">
        <v>121</v>
      </c>
      <c r="B13" s="217"/>
      <c r="C13" s="217"/>
      <c r="D13" s="217"/>
      <c r="E13" s="217"/>
      <c r="F13" s="217"/>
      <c r="G13" s="217"/>
      <c r="H13" s="217"/>
      <c r="I13" s="1">
        <v>7</v>
      </c>
      <c r="J13" s="5">
        <v>3492883</v>
      </c>
      <c r="K13" s="7">
        <v>3847252</v>
      </c>
    </row>
    <row r="14" spans="1:11" ht="12.75">
      <c r="A14" s="216" t="s">
        <v>122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801574</v>
      </c>
      <c r="K14" s="7">
        <v>786415</v>
      </c>
    </row>
    <row r="15" spans="1:11" ht="12.75">
      <c r="A15" s="216" t="s">
        <v>123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0</v>
      </c>
      <c r="K15" s="7">
        <v>0</v>
      </c>
    </row>
    <row r="16" spans="1:11" ht="12.75">
      <c r="A16" s="216" t="s">
        <v>124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>
        <v>122350</v>
      </c>
      <c r="K16" s="7">
        <v>122573</v>
      </c>
    </row>
    <row r="17" spans="1:11" ht="12.75">
      <c r="A17" s="216" t="s">
        <v>125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1059971</v>
      </c>
      <c r="K17" s="7">
        <v>1380476</v>
      </c>
    </row>
    <row r="18" spans="1:11" ht="12.75">
      <c r="A18" s="216" t="s">
        <v>126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>
        <v>803091</v>
      </c>
      <c r="K18" s="7">
        <v>564725</v>
      </c>
    </row>
    <row r="19" spans="1:11" ht="12.75">
      <c r="A19" s="205" t="s">
        <v>45</v>
      </c>
      <c r="B19" s="206"/>
      <c r="C19" s="206"/>
      <c r="D19" s="206"/>
      <c r="E19" s="206"/>
      <c r="F19" s="206"/>
      <c r="G19" s="206"/>
      <c r="H19" s="206"/>
      <c r="I19" s="1">
        <v>13</v>
      </c>
      <c r="J19" s="59">
        <f>SUM(J13:J18)</f>
        <v>6279869</v>
      </c>
      <c r="K19" s="48">
        <f>SUM(K13:K18)</f>
        <v>6701441</v>
      </c>
    </row>
    <row r="20" spans="1:11" ht="12.75">
      <c r="A20" s="205" t="s">
        <v>106</v>
      </c>
      <c r="B20" s="272"/>
      <c r="C20" s="272"/>
      <c r="D20" s="272"/>
      <c r="E20" s="272"/>
      <c r="F20" s="272"/>
      <c r="G20" s="272"/>
      <c r="H20" s="273"/>
      <c r="I20" s="1">
        <v>14</v>
      </c>
      <c r="J20" s="59">
        <f>IF(J12&gt;J19,J12-J19,0)</f>
        <v>1104267</v>
      </c>
      <c r="K20" s="48">
        <f>IF(K12&gt;K19,K12-K19,0)</f>
        <v>890812</v>
      </c>
    </row>
    <row r="21" spans="1:11" ht="12.75">
      <c r="A21" s="219" t="s">
        <v>107</v>
      </c>
      <c r="B21" s="274"/>
      <c r="C21" s="274"/>
      <c r="D21" s="274"/>
      <c r="E21" s="274"/>
      <c r="F21" s="274"/>
      <c r="G21" s="274"/>
      <c r="H21" s="275"/>
      <c r="I21" s="1">
        <v>15</v>
      </c>
      <c r="J21" s="59">
        <f>IF(J19&gt;J12,J19-J12,0)</f>
        <v>0</v>
      </c>
      <c r="K21" s="48">
        <f>IF(K19&gt;K12,K19-K12,0)</f>
        <v>0</v>
      </c>
    </row>
    <row r="22" spans="1:11" ht="12.75">
      <c r="A22" s="222" t="s">
        <v>157</v>
      </c>
      <c r="B22" s="233"/>
      <c r="C22" s="233"/>
      <c r="D22" s="233"/>
      <c r="E22" s="233"/>
      <c r="F22" s="233"/>
      <c r="G22" s="233"/>
      <c r="H22" s="233"/>
      <c r="I22" s="267"/>
      <c r="J22" s="267"/>
      <c r="K22" s="268"/>
    </row>
    <row r="23" spans="1:11" ht="12.75">
      <c r="A23" s="216" t="s">
        <v>163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>
        <v>3987</v>
      </c>
      <c r="K23" s="7">
        <v>7811</v>
      </c>
    </row>
    <row r="24" spans="1:11" ht="12.75">
      <c r="A24" s="216" t="s">
        <v>164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190</v>
      </c>
      <c r="K24" s="7">
        <v>285</v>
      </c>
    </row>
    <row r="25" spans="1:11" ht="12.75">
      <c r="A25" s="216" t="s">
        <v>319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0</v>
      </c>
      <c r="K25" s="7">
        <v>0</v>
      </c>
    </row>
    <row r="26" spans="1:11" ht="12.75">
      <c r="A26" s="216" t="s">
        <v>320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0</v>
      </c>
      <c r="K26" s="7">
        <v>0</v>
      </c>
    </row>
    <row r="27" spans="1:11" ht="12.75">
      <c r="A27" s="216" t="s">
        <v>165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>
        <v>202317</v>
      </c>
      <c r="K27" s="7">
        <v>439152</v>
      </c>
    </row>
    <row r="28" spans="1:11" ht="12.75">
      <c r="A28" s="205" t="s">
        <v>112</v>
      </c>
      <c r="B28" s="206"/>
      <c r="C28" s="206"/>
      <c r="D28" s="206"/>
      <c r="E28" s="206"/>
      <c r="F28" s="206"/>
      <c r="G28" s="206"/>
      <c r="H28" s="206"/>
      <c r="I28" s="1">
        <v>21</v>
      </c>
      <c r="J28" s="59">
        <f>SUM(J23:J27)</f>
        <v>206494</v>
      </c>
      <c r="K28" s="48">
        <f>SUM(K23:K27)</f>
        <v>447248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>
        <v>948928</v>
      </c>
      <c r="K29" s="7">
        <v>907963</v>
      </c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0</v>
      </c>
      <c r="K30" s="7">
        <v>0</v>
      </c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>
        <v>105</v>
      </c>
      <c r="K31" s="7">
        <v>2875</v>
      </c>
    </row>
    <row r="32" spans="1:11" ht="12.75">
      <c r="A32" s="205" t="s">
        <v>46</v>
      </c>
      <c r="B32" s="206"/>
      <c r="C32" s="206"/>
      <c r="D32" s="206"/>
      <c r="E32" s="206"/>
      <c r="F32" s="206"/>
      <c r="G32" s="206"/>
      <c r="H32" s="206"/>
      <c r="I32" s="1">
        <v>25</v>
      </c>
      <c r="J32" s="59">
        <f>SUM(J29:J31)</f>
        <v>949033</v>
      </c>
      <c r="K32" s="48">
        <f>SUM(K29:K31)</f>
        <v>910838</v>
      </c>
    </row>
    <row r="33" spans="1:11" ht="12.75">
      <c r="A33" s="205" t="s">
        <v>108</v>
      </c>
      <c r="B33" s="206"/>
      <c r="C33" s="206"/>
      <c r="D33" s="206"/>
      <c r="E33" s="206"/>
      <c r="F33" s="206"/>
      <c r="G33" s="206"/>
      <c r="H33" s="206"/>
      <c r="I33" s="1">
        <v>26</v>
      </c>
      <c r="J33" s="59">
        <f>IF(J28&gt;J32,J28-J32,0)</f>
        <v>0</v>
      </c>
      <c r="K33" s="48">
        <f>IF(K28&gt;K32,K28-K32,0)</f>
        <v>0</v>
      </c>
    </row>
    <row r="34" spans="1:11" ht="12.75">
      <c r="A34" s="205" t="s">
        <v>109</v>
      </c>
      <c r="B34" s="206"/>
      <c r="C34" s="206"/>
      <c r="D34" s="206"/>
      <c r="E34" s="206"/>
      <c r="F34" s="206"/>
      <c r="G34" s="206"/>
      <c r="H34" s="206"/>
      <c r="I34" s="1">
        <v>27</v>
      </c>
      <c r="J34" s="59">
        <f>IF(J32&gt;J28,J32-J28,0)</f>
        <v>742539</v>
      </c>
      <c r="K34" s="48">
        <f>IF(K32&gt;K28,K32-K28,0)</f>
        <v>463590</v>
      </c>
    </row>
    <row r="35" spans="1:11" ht="12.75">
      <c r="A35" s="222" t="s">
        <v>158</v>
      </c>
      <c r="B35" s="233"/>
      <c r="C35" s="233"/>
      <c r="D35" s="233"/>
      <c r="E35" s="233"/>
      <c r="F35" s="233"/>
      <c r="G35" s="233"/>
      <c r="H35" s="233"/>
      <c r="I35" s="267">
        <v>0</v>
      </c>
      <c r="J35" s="267"/>
      <c r="K35" s="268"/>
    </row>
    <row r="36" spans="1:11" ht="12.75">
      <c r="A36" s="216" t="s">
        <v>172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0</v>
      </c>
      <c r="K36" s="7">
        <v>0</v>
      </c>
    </row>
    <row r="37" spans="1:11" ht="12.75">
      <c r="A37" s="216" t="s">
        <v>27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943435</v>
      </c>
      <c r="K37" s="7">
        <v>462498</v>
      </c>
    </row>
    <row r="38" spans="1:11" ht="12.75">
      <c r="A38" s="216" t="s">
        <v>28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>
        <v>1681</v>
      </c>
      <c r="K38" s="7">
        <v>176</v>
      </c>
    </row>
    <row r="39" spans="1:11" ht="12.75">
      <c r="A39" s="205" t="s">
        <v>47</v>
      </c>
      <c r="B39" s="206"/>
      <c r="C39" s="206"/>
      <c r="D39" s="206"/>
      <c r="E39" s="206"/>
      <c r="F39" s="206"/>
      <c r="G39" s="206"/>
      <c r="H39" s="206"/>
      <c r="I39" s="1">
        <v>31</v>
      </c>
      <c r="J39" s="59">
        <f>SUM(J36:J38)</f>
        <v>945116</v>
      </c>
      <c r="K39" s="48">
        <f>SUM(K36:K38)</f>
        <v>462674</v>
      </c>
    </row>
    <row r="40" spans="1:11" ht="12.75">
      <c r="A40" s="216" t="s">
        <v>29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>
        <v>631957</v>
      </c>
      <c r="K40" s="7">
        <v>1194456</v>
      </c>
    </row>
    <row r="41" spans="1:11" ht="12.75">
      <c r="A41" s="216" t="s">
        <v>30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0</v>
      </c>
      <c r="K41" s="7">
        <v>0</v>
      </c>
    </row>
    <row r="42" spans="1:11" ht="12.75">
      <c r="A42" s="216" t="s">
        <v>31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>
        <v>0</v>
      </c>
      <c r="K42" s="7">
        <v>0</v>
      </c>
    </row>
    <row r="43" spans="1:11" ht="12.75">
      <c r="A43" s="216" t="s">
        <v>32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0</v>
      </c>
      <c r="K43" s="7">
        <v>0</v>
      </c>
    </row>
    <row r="44" spans="1:11" ht="12.75">
      <c r="A44" s="216" t="s">
        <v>33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>
        <v>16666</v>
      </c>
      <c r="K44" s="7">
        <v>61300</v>
      </c>
    </row>
    <row r="45" spans="1:11" ht="12.75">
      <c r="A45" s="205" t="s">
        <v>146</v>
      </c>
      <c r="B45" s="206"/>
      <c r="C45" s="206"/>
      <c r="D45" s="206"/>
      <c r="E45" s="206"/>
      <c r="F45" s="206"/>
      <c r="G45" s="206"/>
      <c r="H45" s="206"/>
      <c r="I45" s="1">
        <v>37</v>
      </c>
      <c r="J45" s="59">
        <f>SUM(J40:J44)</f>
        <v>648623</v>
      </c>
      <c r="K45" s="48">
        <f>SUM(K40:K44)</f>
        <v>1255756</v>
      </c>
    </row>
    <row r="46" spans="1:11" ht="12.75">
      <c r="A46" s="205" t="s">
        <v>160</v>
      </c>
      <c r="B46" s="206"/>
      <c r="C46" s="206"/>
      <c r="D46" s="206"/>
      <c r="E46" s="206"/>
      <c r="F46" s="206"/>
      <c r="G46" s="206"/>
      <c r="H46" s="206"/>
      <c r="I46" s="1">
        <v>38</v>
      </c>
      <c r="J46" s="59">
        <f>IF(J39&gt;J45,J39-J45,0)</f>
        <v>296493</v>
      </c>
      <c r="K46" s="48">
        <f>IF(K39&gt;K45,K39-K45,0)</f>
        <v>0</v>
      </c>
    </row>
    <row r="47" spans="1:11" ht="12.75">
      <c r="A47" s="205" t="s">
        <v>161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59">
        <f>IF(J45&gt;J39,J45-J39,0)</f>
        <v>0</v>
      </c>
      <c r="K47" s="48">
        <f>IF(K45&gt;K39,K45-K39,0)</f>
        <v>793082</v>
      </c>
    </row>
    <row r="48" spans="1:11" ht="12.75">
      <c r="A48" s="205" t="s">
        <v>147</v>
      </c>
      <c r="B48" s="206"/>
      <c r="C48" s="206"/>
      <c r="D48" s="206"/>
      <c r="E48" s="206"/>
      <c r="F48" s="206"/>
      <c r="G48" s="206"/>
      <c r="H48" s="206"/>
      <c r="I48" s="1">
        <v>40</v>
      </c>
      <c r="J48" s="59">
        <f>IF(J20-J21+J33-J34+J46-J47&gt;0,J20-J21+J33-J34+J46-J47,0)</f>
        <v>658221</v>
      </c>
      <c r="K48" s="48">
        <f>IF(K20-K21+K33-K34+K46-K47&gt;0,K20-K21+K33-K34+K46-K47,0)</f>
        <v>0</v>
      </c>
    </row>
    <row r="49" spans="1:11" ht="12.75">
      <c r="A49" s="205" t="s">
        <v>13</v>
      </c>
      <c r="B49" s="206"/>
      <c r="C49" s="206"/>
      <c r="D49" s="206"/>
      <c r="E49" s="206"/>
      <c r="F49" s="206"/>
      <c r="G49" s="206"/>
      <c r="H49" s="206"/>
      <c r="I49" s="1">
        <v>41</v>
      </c>
      <c r="J49" s="59">
        <f>IF(J21-J20+J34-J33+J47-J46&gt;0,J21-J20+J34-J33+J47-J46,0)</f>
        <v>0</v>
      </c>
      <c r="K49" s="48">
        <f>IF(K21-K20+K34-K33+K47-K46&gt;0,K21-K20+K34-K33+K47-K46,0)</f>
        <v>365860</v>
      </c>
    </row>
    <row r="50" spans="1:11" ht="12.75">
      <c r="A50" s="205" t="s">
        <v>159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143834</v>
      </c>
      <c r="K50" s="7">
        <v>762141</v>
      </c>
    </row>
    <row r="51" spans="1:11" ht="12.75">
      <c r="A51" s="205" t="s">
        <v>173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658221</v>
      </c>
      <c r="K51" s="7">
        <v>0</v>
      </c>
    </row>
    <row r="52" spans="1:11" ht="12.75">
      <c r="A52" s="205" t="s">
        <v>174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>
        <v>0</v>
      </c>
      <c r="K52" s="7">
        <v>365860</v>
      </c>
    </row>
    <row r="53" spans="1:11" ht="12.75">
      <c r="A53" s="219" t="s">
        <v>175</v>
      </c>
      <c r="B53" s="220"/>
      <c r="C53" s="220"/>
      <c r="D53" s="220"/>
      <c r="E53" s="220"/>
      <c r="F53" s="220"/>
      <c r="G53" s="220"/>
      <c r="H53" s="220"/>
      <c r="I53" s="4">
        <v>45</v>
      </c>
      <c r="J53" s="60">
        <f>J50+J51-J52</f>
        <v>802055</v>
      </c>
      <c r="K53" s="56">
        <f>K50+K51-K52</f>
        <v>396281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36:K38 J7:K11 J13:K18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30" sqref="J30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11.7109375" style="71" bestFit="1" customWidth="1"/>
    <col min="12" max="16384" width="9.140625" style="71" customWidth="1"/>
  </cols>
  <sheetData>
    <row r="1" spans="1:12" ht="12.75">
      <c r="A1" s="282" t="s">
        <v>279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0"/>
    </row>
    <row r="2" spans="1:12" ht="15.75">
      <c r="A2" s="37"/>
      <c r="B2" s="69"/>
      <c r="C2" s="292" t="s">
        <v>280</v>
      </c>
      <c r="D2" s="292"/>
      <c r="E2" s="72">
        <v>40544</v>
      </c>
      <c r="F2" s="38" t="s">
        <v>248</v>
      </c>
      <c r="G2" s="293">
        <v>40724</v>
      </c>
      <c r="H2" s="294"/>
      <c r="I2" s="69"/>
      <c r="J2" s="69"/>
      <c r="K2" s="69"/>
      <c r="L2" s="73"/>
    </row>
    <row r="3" spans="1:11" ht="23.25">
      <c r="A3" s="295" t="s">
        <v>57</v>
      </c>
      <c r="B3" s="295"/>
      <c r="C3" s="295"/>
      <c r="D3" s="295"/>
      <c r="E3" s="295"/>
      <c r="F3" s="295"/>
      <c r="G3" s="295"/>
      <c r="H3" s="295"/>
      <c r="I3" s="76" t="s">
        <v>303</v>
      </c>
      <c r="J3" s="77" t="s">
        <v>148</v>
      </c>
      <c r="K3" s="77" t="s">
        <v>149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79">
        <v>2</v>
      </c>
      <c r="J4" s="78" t="s">
        <v>281</v>
      </c>
      <c r="K4" s="78" t="s">
        <v>282</v>
      </c>
    </row>
    <row r="5" spans="1:11" ht="12.75">
      <c r="A5" s="284" t="s">
        <v>283</v>
      </c>
      <c r="B5" s="285"/>
      <c r="C5" s="285"/>
      <c r="D5" s="285"/>
      <c r="E5" s="285"/>
      <c r="F5" s="285"/>
      <c r="G5" s="285"/>
      <c r="H5" s="285"/>
      <c r="I5" s="39">
        <v>1</v>
      </c>
      <c r="J5" s="40">
        <v>19792159</v>
      </c>
      <c r="K5" s="40">
        <v>19792159</v>
      </c>
    </row>
    <row r="6" spans="1:11" ht="12.75">
      <c r="A6" s="284" t="s">
        <v>284</v>
      </c>
      <c r="B6" s="285"/>
      <c r="C6" s="285"/>
      <c r="D6" s="285"/>
      <c r="E6" s="285"/>
      <c r="F6" s="285"/>
      <c r="G6" s="285"/>
      <c r="H6" s="285"/>
      <c r="I6" s="39">
        <v>2</v>
      </c>
      <c r="J6" s="41">
        <v>-1005546</v>
      </c>
      <c r="K6" s="41">
        <v>-558809</v>
      </c>
    </row>
    <row r="7" spans="1:11" ht="12.75">
      <c r="A7" s="284" t="s">
        <v>285</v>
      </c>
      <c r="B7" s="285"/>
      <c r="C7" s="285"/>
      <c r="D7" s="285"/>
      <c r="E7" s="285"/>
      <c r="F7" s="285"/>
      <c r="G7" s="285"/>
      <c r="H7" s="285"/>
      <c r="I7" s="39">
        <v>3</v>
      </c>
      <c r="J7" s="41">
        <v>181175</v>
      </c>
      <c r="K7" s="41">
        <v>217851</v>
      </c>
    </row>
    <row r="8" spans="1:11" ht="12.75">
      <c r="A8" s="284" t="s">
        <v>286</v>
      </c>
      <c r="B8" s="285"/>
      <c r="C8" s="285"/>
      <c r="D8" s="285"/>
      <c r="E8" s="285"/>
      <c r="F8" s="285"/>
      <c r="G8" s="285"/>
      <c r="H8" s="285"/>
      <c r="I8" s="39">
        <v>4</v>
      </c>
      <c r="J8" s="41">
        <v>-723302</v>
      </c>
      <c r="K8" s="41">
        <v>-288797</v>
      </c>
    </row>
    <row r="9" spans="1:11" ht="12.75">
      <c r="A9" s="284" t="s">
        <v>287</v>
      </c>
      <c r="B9" s="285"/>
      <c r="C9" s="285"/>
      <c r="D9" s="285"/>
      <c r="E9" s="285"/>
      <c r="F9" s="285"/>
      <c r="G9" s="285"/>
      <c r="H9" s="285"/>
      <c r="I9" s="39">
        <v>5</v>
      </c>
      <c r="J9" s="41">
        <v>1435366</v>
      </c>
      <c r="K9" s="41">
        <v>543658</v>
      </c>
    </row>
    <row r="10" spans="1:11" ht="12.75">
      <c r="A10" s="284" t="s">
        <v>288</v>
      </c>
      <c r="B10" s="285"/>
      <c r="C10" s="285"/>
      <c r="D10" s="285"/>
      <c r="E10" s="285"/>
      <c r="F10" s="285"/>
      <c r="G10" s="285"/>
      <c r="H10" s="285"/>
      <c r="I10" s="39">
        <v>6</v>
      </c>
      <c r="J10" s="41"/>
      <c r="K10" s="41"/>
    </row>
    <row r="11" spans="1:11" ht="12.75">
      <c r="A11" s="284" t="s">
        <v>289</v>
      </c>
      <c r="B11" s="285"/>
      <c r="C11" s="285"/>
      <c r="D11" s="285"/>
      <c r="E11" s="285"/>
      <c r="F11" s="285"/>
      <c r="G11" s="285"/>
      <c r="H11" s="285"/>
      <c r="I11" s="39">
        <v>7</v>
      </c>
      <c r="J11" s="41"/>
      <c r="K11" s="41"/>
    </row>
    <row r="12" spans="1:11" ht="12.75">
      <c r="A12" s="284" t="s">
        <v>290</v>
      </c>
      <c r="B12" s="285"/>
      <c r="C12" s="285"/>
      <c r="D12" s="285"/>
      <c r="E12" s="285"/>
      <c r="F12" s="285"/>
      <c r="G12" s="285"/>
      <c r="H12" s="285"/>
      <c r="I12" s="39">
        <v>8</v>
      </c>
      <c r="J12" s="41"/>
      <c r="K12" s="41"/>
    </row>
    <row r="13" spans="1:11" ht="12.75">
      <c r="A13" s="284" t="s">
        <v>291</v>
      </c>
      <c r="B13" s="285"/>
      <c r="C13" s="285"/>
      <c r="D13" s="285"/>
      <c r="E13" s="285"/>
      <c r="F13" s="285"/>
      <c r="G13" s="285"/>
      <c r="H13" s="285"/>
      <c r="I13" s="39">
        <v>9</v>
      </c>
      <c r="J13" s="41"/>
      <c r="K13" s="41"/>
    </row>
    <row r="14" spans="1:11" ht="12.75">
      <c r="A14" s="286" t="s">
        <v>292</v>
      </c>
      <c r="B14" s="287"/>
      <c r="C14" s="287"/>
      <c r="D14" s="287"/>
      <c r="E14" s="287"/>
      <c r="F14" s="287"/>
      <c r="G14" s="287"/>
      <c r="H14" s="287"/>
      <c r="I14" s="39">
        <v>10</v>
      </c>
      <c r="J14" s="74">
        <f>SUM(J5:J13)</f>
        <v>19679852</v>
      </c>
      <c r="K14" s="74">
        <f>SUM(K5:K13)</f>
        <v>19706062</v>
      </c>
    </row>
    <row r="15" spans="1:11" ht="12.75">
      <c r="A15" s="284" t="s">
        <v>293</v>
      </c>
      <c r="B15" s="285"/>
      <c r="C15" s="285"/>
      <c r="D15" s="285"/>
      <c r="E15" s="285"/>
      <c r="F15" s="285"/>
      <c r="G15" s="285"/>
      <c r="H15" s="285"/>
      <c r="I15" s="39">
        <v>11</v>
      </c>
      <c r="J15" s="41">
        <v>17840</v>
      </c>
      <c r="K15" s="41">
        <v>0</v>
      </c>
    </row>
    <row r="16" spans="1:11" ht="12.75">
      <c r="A16" s="284" t="s">
        <v>294</v>
      </c>
      <c r="B16" s="285"/>
      <c r="C16" s="285"/>
      <c r="D16" s="285"/>
      <c r="E16" s="285"/>
      <c r="F16" s="285"/>
      <c r="G16" s="285"/>
      <c r="H16" s="285"/>
      <c r="I16" s="39">
        <v>12</v>
      </c>
      <c r="J16" s="41"/>
      <c r="K16" s="41"/>
    </row>
    <row r="17" spans="1:11" ht="12.75">
      <c r="A17" s="284" t="s">
        <v>295</v>
      </c>
      <c r="B17" s="285"/>
      <c r="C17" s="285"/>
      <c r="D17" s="285"/>
      <c r="E17" s="285"/>
      <c r="F17" s="285"/>
      <c r="G17" s="285"/>
      <c r="H17" s="285"/>
      <c r="I17" s="39">
        <v>13</v>
      </c>
      <c r="J17" s="41"/>
      <c r="K17" s="41"/>
    </row>
    <row r="18" spans="1:11" ht="12.75">
      <c r="A18" s="284" t="s">
        <v>296</v>
      </c>
      <c r="B18" s="285"/>
      <c r="C18" s="285"/>
      <c r="D18" s="285"/>
      <c r="E18" s="285"/>
      <c r="F18" s="285"/>
      <c r="G18" s="285"/>
      <c r="H18" s="285"/>
      <c r="I18" s="39">
        <v>14</v>
      </c>
      <c r="J18" s="41"/>
      <c r="K18" s="41"/>
    </row>
    <row r="19" spans="1:11" ht="12.75">
      <c r="A19" s="284" t="s">
        <v>297</v>
      </c>
      <c r="B19" s="285"/>
      <c r="C19" s="285"/>
      <c r="D19" s="285"/>
      <c r="E19" s="285"/>
      <c r="F19" s="285"/>
      <c r="G19" s="285"/>
      <c r="H19" s="285"/>
      <c r="I19" s="39">
        <v>15</v>
      </c>
      <c r="J19" s="41"/>
      <c r="K19" s="41"/>
    </row>
    <row r="20" spans="1:11" ht="12.75">
      <c r="A20" s="284" t="s">
        <v>298</v>
      </c>
      <c r="B20" s="285"/>
      <c r="C20" s="285"/>
      <c r="D20" s="285"/>
      <c r="E20" s="285"/>
      <c r="F20" s="285"/>
      <c r="G20" s="285"/>
      <c r="H20" s="285"/>
      <c r="I20" s="39">
        <v>16</v>
      </c>
      <c r="J20" s="41">
        <v>1413899</v>
      </c>
      <c r="K20" s="41">
        <v>26209</v>
      </c>
    </row>
    <row r="21" spans="1:11" ht="12.75">
      <c r="A21" s="286" t="s">
        <v>299</v>
      </c>
      <c r="B21" s="287"/>
      <c r="C21" s="287"/>
      <c r="D21" s="287"/>
      <c r="E21" s="287"/>
      <c r="F21" s="287"/>
      <c r="G21" s="287"/>
      <c r="H21" s="287"/>
      <c r="I21" s="39">
        <v>17</v>
      </c>
      <c r="J21" s="75">
        <f>SUM(J15:J20)</f>
        <v>1431739</v>
      </c>
      <c r="K21" s="75">
        <f>SUM(K15:K20)</f>
        <v>26209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300</v>
      </c>
      <c r="B23" s="277"/>
      <c r="C23" s="277"/>
      <c r="D23" s="277"/>
      <c r="E23" s="277"/>
      <c r="F23" s="277"/>
      <c r="G23" s="277"/>
      <c r="H23" s="277"/>
      <c r="I23" s="42">
        <v>18</v>
      </c>
      <c r="J23" s="40">
        <v>1446154</v>
      </c>
      <c r="K23" s="40">
        <v>38872</v>
      </c>
    </row>
    <row r="24" spans="1:11" ht="17.25" customHeight="1">
      <c r="A24" s="278" t="s">
        <v>301</v>
      </c>
      <c r="B24" s="279"/>
      <c r="C24" s="279"/>
      <c r="D24" s="279"/>
      <c r="E24" s="279"/>
      <c r="F24" s="279"/>
      <c r="G24" s="279"/>
      <c r="H24" s="279"/>
      <c r="I24" s="43">
        <v>19</v>
      </c>
      <c r="J24" s="75">
        <v>-14415</v>
      </c>
      <c r="K24" s="75">
        <v>-12663</v>
      </c>
    </row>
    <row r="25" spans="1:11" ht="30" customHeight="1">
      <c r="A25" s="280" t="s">
        <v>302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97" t="s">
        <v>278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8" t="s">
        <v>314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mtomic</cp:lastModifiedBy>
  <cp:lastPrinted>2011-08-29T12:42:43Z</cp:lastPrinted>
  <dcterms:created xsi:type="dcterms:W3CDTF">2008-10-17T11:51:54Z</dcterms:created>
  <dcterms:modified xsi:type="dcterms:W3CDTF">2011-08-29T12:52:43Z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